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3" sheetId="1" r:id="rId1"/>
    <sheet name="3a" sheetId="2" r:id="rId2"/>
    <sheet name="4" sheetId="3" r:id="rId3"/>
    <sheet name="5" sheetId="4" r:id="rId4"/>
    <sheet name="9" sheetId="5" r:id="rId5"/>
    <sheet name="Prognoza" sheetId="6" r:id="rId6"/>
  </sheets>
  <definedNames>
    <definedName name="_xlnm.Print_Area" localSheetId="5">'Prognoza'!$A$1:$P$34</definedName>
    <definedName name="_xlnm.Print_Titles" localSheetId="5">'Prognoza'!$A:$B</definedName>
  </definedNames>
  <calcPr fullCalcOnLoad="1"/>
</workbook>
</file>

<file path=xl/sharedStrings.xml><?xml version="1.0" encoding="utf-8"?>
<sst xmlns="http://schemas.openxmlformats.org/spreadsheetml/2006/main" count="282" uniqueCount="199">
  <si>
    <t>Wyszczególnienie</t>
  </si>
  <si>
    <t>4.</t>
  </si>
  <si>
    <t>Dział</t>
  </si>
  <si>
    <t>Rozdział</t>
  </si>
  <si>
    <t>w tym:</t>
  </si>
  <si>
    <t>Wydatki</t>
  </si>
  <si>
    <t>1.</t>
  </si>
  <si>
    <t>2.</t>
  </si>
  <si>
    <t>3.</t>
  </si>
  <si>
    <t>5.</t>
  </si>
  <si>
    <t>6.</t>
  </si>
  <si>
    <t>Rozdz.</t>
  </si>
  <si>
    <t>w złotych</t>
  </si>
  <si>
    <t>Nazwa zadania</t>
  </si>
  <si>
    <t>Kwota dotacji</t>
  </si>
  <si>
    <t>x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</si>
  <si>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</si>
  <si>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</si>
  <si>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</si>
  <si>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</si>
  <si>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</si>
  <si>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</si>
  <si>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</si>
  <si>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</si>
  <si>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</si>
  <si>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</si>
  <si>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</si>
  <si>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</si>
  <si>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</si>
  <si>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</si>
  <si>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</si>
  <si>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</si>
  <si>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</si>
  <si>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</si>
  <si>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</si>
  <si>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</si>
  <si>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</si>
  <si>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kredyty
i pożyczki</t>
  </si>
  <si>
    <t>środki wymienione
w art. 5 ust. 1 pkt 2 i 3 u.f.p.</t>
  </si>
  <si>
    <t>Nazwa zadania inwestycyjnego
i okres realizacji
(w latach)</t>
  </si>
  <si>
    <t>Ogółem</t>
  </si>
  <si>
    <t>Prognozowane wydatki budżetowe</t>
  </si>
  <si>
    <t>Prognozowany wynik finansowy</t>
  </si>
  <si>
    <t>Łączne koszty finansowe</t>
  </si>
  <si>
    <t>§*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</si>
  <si>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</si>
  <si>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</si>
  <si>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</si>
  <si>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</si>
  <si>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</si>
  <si>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</si>
  <si>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</si>
  <si>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</si>
  <si>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</si>
  <si>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</si>
  <si>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</si>
  <si>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</si>
  <si>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</si>
  <si>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</si>
  <si>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</si>
  <si>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</si>
  <si>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</si>
  <si>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</si>
  <si>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</si>
  <si>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</si>
  <si>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</si>
  <si>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(** kol. 4 do wykorzystania fakultatywnego)</t>
  </si>
  <si>
    <t>środki pochodzące
 z innych  źródeł*</t>
  </si>
  <si>
    <t>(* kol. 4 do wykorzystania fakultatywnego)</t>
  </si>
  <si>
    <t>2010 r.</t>
  </si>
  <si>
    <r>
      <t xml:space="preserve">rok budżetowy 2008 </t>
    </r>
    <r>
      <rPr>
        <b/>
        <sz val="10"/>
        <rFont val="Arial CE"/>
        <family val="0"/>
      </rPr>
      <t>(8+9+10+11)</t>
    </r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</si>
  <si>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</si>
  <si>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</si>
  <si>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</si>
  <si>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</si>
  <si>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</si>
  <si>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</si>
  <si>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</si>
  <si>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</si>
  <si>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</si>
  <si>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</si>
  <si>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</si>
  <si>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</si>
  <si>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</si>
  <si>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</si>
  <si>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</si>
  <si>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</si>
  <si>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</si>
  <si>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</si>
  <si>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</si>
  <si>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</si>
  <si>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</si>
  <si>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</si>
  <si>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</si>
  <si>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</si>
  <si>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</si>
  <si>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</si>
  <si>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</si>
  <si>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</si>
  <si>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</si>
  <si>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</si>
  <si>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</si>
  <si>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</si>
  <si>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</si>
  <si>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</si>
  <si>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</si>
  <si>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</si>
  <si>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Umorzenie</t>
  </si>
  <si>
    <t>a</t>
  </si>
  <si>
    <t>b</t>
  </si>
  <si>
    <t>c</t>
  </si>
  <si>
    <t xml:space="preserve">   EBOiR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</si>
  <si>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</si>
  <si>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</si>
  <si>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Bieżąca działalność Domu Pomocy Społecznej im. Natalii Nitosławskiej w Nowym Mieście prowadzonego przez Zgromadzenie Sióstr Zakonnych</t>
  </si>
  <si>
    <t xml:space="preserve">Bieżąca działalność Warsztatów Terapii Zajęciowej prowadzonego przez Parafię Miłosierdzia Bożego               w Grójcu  </t>
  </si>
  <si>
    <t xml:space="preserve">Bieżąca działalność Warsztatów Terapii Zajęciowej prowadzonego przez Stowarzyszenie " Tęcza "             w Warce </t>
  </si>
  <si>
    <t>Starostwo Powiatowe                 w Grójcu</t>
  </si>
  <si>
    <t>Modernizacja dróg powiatowych</t>
  </si>
  <si>
    <t>Starostwo Powiatowe               w Grójcu</t>
  </si>
  <si>
    <t>Zakup systemu obiegu dokumentów, wprowadzenie podpisu elektronicznego oraz skrzynki podawczej dla potrzeb Starostwa Powiatowego w Grójcu</t>
  </si>
  <si>
    <t>Zakup zestawów komputerowych wraz z oprogramowaniem dla potrzeb Starostwa Powiatowego w Grójcu</t>
  </si>
  <si>
    <t>9.</t>
  </si>
  <si>
    <t>10.</t>
  </si>
  <si>
    <t>11.</t>
  </si>
  <si>
    <t>12.</t>
  </si>
  <si>
    <t>13.</t>
  </si>
  <si>
    <t>Prognoza kwoty długu i spłat na rok 2009 i lata następne</t>
  </si>
  <si>
    <t>Kwota długu na dzień 31.12.2008</t>
  </si>
  <si>
    <t>Zaciągnięte zobowiązania ( bez zobowiązań określonych                                                 w art. 170 ust. 3 ) z tytułu:</t>
  </si>
  <si>
    <t>Planowane w roku budżetowym ( bez zobowiązań określonych w art. 170 ust. 3 ):</t>
  </si>
  <si>
    <t>Pożyczki, kredyty i obligacje ( w związku z umową określoną w art. 170 ust. 3 ) :</t>
  </si>
  <si>
    <t>Spłata rat kapitałowych z wyłączeniem zobowiązań określonych w art. 169 ust. 3</t>
  </si>
  <si>
    <t>Spłata rat kapitałowych z tytułu zobowiązań określonych                                                w art. 169 ust. 3</t>
  </si>
  <si>
    <r>
      <t xml:space="preserve">długu </t>
    </r>
    <r>
      <rPr>
        <sz val="10"/>
        <rFont val="Arial"/>
        <family val="2"/>
      </rPr>
      <t>(art. 170 ust. 1)       (  1-2.1.a-2.1.b-2.2):3</t>
    </r>
  </si>
  <si>
    <t>Przychody i rozchody budżetu w 2009 r.</t>
  </si>
  <si>
    <t>Kwota 2009 r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</si>
  <si>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</si>
  <si>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</si>
  <si>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</si>
  <si>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</si>
  <si>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</si>
  <si>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</si>
  <si>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</si>
  <si>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</si>
  <si>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</si>
  <si>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</si>
  <si>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</si>
  <si>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</si>
  <si>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</si>
  <si>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</si>
  <si>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Program:</t>
  </si>
  <si>
    <t>Priorytet:</t>
  </si>
  <si>
    <t>Działanie:</t>
  </si>
  <si>
    <t>Nazwa projektu:</t>
  </si>
  <si>
    <t>Razem wydatki:</t>
  </si>
  <si>
    <t>Wydatki bieżące razem: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</si>
  <si>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</si>
  <si>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</si>
  <si>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Wydatki* na programy i projekty realizowane ze środków pochodzących z budżetu Unii Europejskiej i innych środków pochodzących ze źródeł zagranicznych nie podlegające zwrotowi</t>
  </si>
  <si>
    <t>art. 5 ust. 1 pkt 2 uofp</t>
  </si>
  <si>
    <t>dotacje rozwojowe</t>
  </si>
  <si>
    <t>art. 5 ust. 1 pkt 3 uofp</t>
  </si>
  <si>
    <t>z tego: 2009 r.</t>
  </si>
  <si>
    <t>Program Operacyjny Kapitał Ludzki</t>
  </si>
  <si>
    <t>VI - Rynek pracy otwarty na wszystkich</t>
  </si>
  <si>
    <t xml:space="preserve">6.1 - Poprawa dostępu do zatrudnienia oraz wspieranie aktywności zawodowej w regionie </t>
  </si>
  <si>
    <t>" Pracujemy dla ciebie "</t>
  </si>
  <si>
    <t>853;85333</t>
  </si>
  <si>
    <t>§ 401 ( 8/9 )</t>
  </si>
  <si>
    <t>§ 404 ( 8/9 )</t>
  </si>
  <si>
    <t>§ 411 ( 8/9 )</t>
  </si>
  <si>
    <t>§ 412 ( 8/9 )</t>
  </si>
  <si>
    <t>§ 444 ( 8/9 )</t>
  </si>
  <si>
    <t>Dotacje celowe na zadania własne powiatu realizowane przez podmioty nienależące do sektora finansów publicznych w 2009 r.</t>
  </si>
  <si>
    <t>Limity wydatków na wieloletnie programy inwestycyjne w latach 2009 - 2011</t>
  </si>
  <si>
    <t>2011 r.</t>
  </si>
  <si>
    <t>Zadania inwestycyjne w 2009 r.</t>
  </si>
  <si>
    <t>Zakup remontera drogowego " Pątcher " dla potrzeb Powiatowego Zarządu Dróg w Grójcu</t>
  </si>
  <si>
    <t>Powiatowy Zarząd Dróg w Grójcu</t>
  </si>
  <si>
    <t>Zakup samochodu ciężarowego dla potrzeb Powiatowego Zarządu Dróg w Grójcu</t>
  </si>
  <si>
    <t>Zakup piły do cięcia asfaltu i betonu dla potrzeb Powiatowego Zarządu Dróg w Grójcu</t>
  </si>
  <si>
    <t>Zakup zestawów komputerowych wraz z oprogramowaniem dla potrzeb Powiatowego Zarządu Dróg w Grójcu</t>
  </si>
  <si>
    <t>Zakup i montaż systemu przeciwpożarowego w Wydziale Komunikacji Starostwa Powiatowego w Grójcu</t>
  </si>
  <si>
    <t>Zakup kserokopiarki dla potrzeb Wydziału Komunikacji Starostwa Powiatowego w Grójcu</t>
  </si>
  <si>
    <t>Termomodernizacja budynku dla Powiatowego Urzędu Pracy i Powiatowego Centrum Pomocy Rodzinie przy ul. Laskowej w Grójcu</t>
  </si>
  <si>
    <t>Zakup samochodu GBA dla potrzeb Komendy Powiatowej Państwowej Straży Pożarnej w Grójcu</t>
  </si>
  <si>
    <t>A. 200.000</t>
  </si>
  <si>
    <t>Komenda Powiatowa Państwowej Straży Pożarnej w Grójcu</t>
  </si>
  <si>
    <t>Zakup ciągnika dla potrzeb Zespołu Szkół Ponadgimnazjalnych w Jasieńcu</t>
  </si>
  <si>
    <t>Zespół Szkół Ponadgimnazjalnych w Jasieńcu</t>
  </si>
  <si>
    <t>Modernizacja drogi - Trakt Królewski</t>
  </si>
  <si>
    <t>Rewitalizacja Zespołu Pałacowo - Parkowego w Warce - Winiarach</t>
  </si>
  <si>
    <t>Modernizacja drogi powiatowej Wola Boglewska - Murowanka na odcinku 10,5 km</t>
  </si>
  <si>
    <t>rok budżetowy 2009 (8+9+10+11)</t>
  </si>
  <si>
    <t>Modernizacja DPS Lesznowola dostosowująca dom pomocy do wymaganych standardów</t>
  </si>
  <si>
    <t>pozostałe***</t>
  </si>
  <si>
    <t>*** do momentu otrzymania środków ze źródeł zagranicznych wydatki te są pokryte ze środków własnych powiatu</t>
  </si>
  <si>
    <t xml:space="preserve">A. 200.000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</si>
</sst>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</numFmts>
  <fonts count="6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11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 inden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9" fontId="5" fillId="0" borderId="10" xfId="42" applyNumberFormat="1" applyFont="1" applyBorder="1" applyAlignment="1">
      <alignment vertical="center"/>
    </xf>
    <xf numFmtId="169" fontId="5" fillId="0" borderId="15" xfId="42" applyNumberFormat="1" applyFont="1" applyBorder="1" applyAlignment="1">
      <alignment vertical="center"/>
    </xf>
    <xf numFmtId="169" fontId="15" fillId="0" borderId="10" xfId="42" applyNumberFormat="1" applyFont="1" applyBorder="1" applyAlignment="1">
      <alignment vertical="center"/>
    </xf>
    <xf numFmtId="169" fontId="0" fillId="0" borderId="11" xfId="42" applyNumberFormat="1" applyFont="1" applyBorder="1" applyAlignment="1">
      <alignment vertical="center"/>
    </xf>
    <xf numFmtId="169" fontId="0" fillId="0" borderId="12" xfId="42" applyNumberFormat="1" applyFont="1" applyBorder="1" applyAlignment="1">
      <alignment vertical="center"/>
    </xf>
    <xf numFmtId="169" fontId="0" fillId="0" borderId="11" xfId="42" applyNumberFormat="1" applyFont="1" applyBorder="1" applyAlignment="1">
      <alignment horizontal="right" vertical="center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69" fontId="3" fillId="0" borderId="10" xfId="42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69" fontId="10" fillId="0" borderId="10" xfId="42" applyNumberFormat="1" applyFont="1" applyBorder="1" applyAlignment="1">
      <alignment horizontal="center" vertical="center" wrapText="1"/>
    </xf>
    <xf numFmtId="169" fontId="10" fillId="0" borderId="10" xfId="42" applyNumberFormat="1" applyFont="1" applyBorder="1" applyAlignment="1">
      <alignment horizontal="center" vertical="top" wrapText="1"/>
    </xf>
    <xf numFmtId="43" fontId="10" fillId="0" borderId="10" xfId="42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169" fontId="0" fillId="0" borderId="12" xfId="4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69" fontId="3" fillId="0" borderId="10" xfId="42" applyNumberFormat="1" applyFont="1" applyBorder="1" applyAlignment="1">
      <alignment horizontal="right" vertical="center"/>
    </xf>
    <xf numFmtId="169" fontId="0" fillId="0" borderId="11" xfId="42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69" fontId="0" fillId="0" borderId="11" xfId="42" applyNumberFormat="1" applyFont="1" applyBorder="1" applyAlignment="1">
      <alignment horizontal="center" vertical="center"/>
    </xf>
    <xf numFmtId="169" fontId="0" fillId="0" borderId="12" xfId="42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69" fontId="59" fillId="0" borderId="10" xfId="42" applyNumberFormat="1" applyFont="1" applyBorder="1" applyAlignment="1">
      <alignment vertical="center"/>
    </xf>
    <xf numFmtId="169" fontId="59" fillId="0" borderId="15" xfId="42" applyNumberFormat="1" applyFont="1" applyBorder="1" applyAlignment="1">
      <alignment vertical="center"/>
    </xf>
    <xf numFmtId="169" fontId="60" fillId="0" borderId="10" xfId="42" applyNumberFormat="1" applyFont="1" applyBorder="1" applyAlignment="1">
      <alignment vertical="center"/>
    </xf>
    <xf numFmtId="169" fontId="5" fillId="0" borderId="16" xfId="42" applyNumberFormat="1" applyFont="1" applyBorder="1" applyAlignment="1">
      <alignment vertical="center"/>
    </xf>
    <xf numFmtId="169" fontId="5" fillId="0" borderId="16" xfId="42" applyNumberFormat="1" applyFont="1" applyBorder="1" applyAlignment="1">
      <alignment vertical="center"/>
    </xf>
    <xf numFmtId="169" fontId="5" fillId="0" borderId="10" xfId="42" applyNumberFormat="1" applyFont="1" applyBorder="1" applyAlignment="1">
      <alignment horizontal="center" vertical="center"/>
    </xf>
    <xf numFmtId="169" fontId="5" fillId="0" borderId="10" xfId="42" applyNumberFormat="1" applyFont="1" applyBorder="1" applyAlignment="1">
      <alignment vertical="center"/>
    </xf>
    <xf numFmtId="169" fontId="61" fillId="0" borderId="10" xfId="42" applyNumberFormat="1" applyFont="1" applyBorder="1" applyAlignment="1">
      <alignment horizontal="center" vertical="center" wrapText="1"/>
    </xf>
    <xf numFmtId="169" fontId="61" fillId="0" borderId="10" xfId="42" applyNumberFormat="1" applyFont="1" applyBorder="1" applyAlignment="1">
      <alignment horizontal="center" vertical="top" wrapText="1"/>
    </xf>
    <xf numFmtId="169" fontId="62" fillId="0" borderId="10" xfId="42" applyNumberFormat="1" applyFont="1" applyBorder="1" applyAlignment="1">
      <alignment horizontal="center" vertical="top" wrapText="1"/>
    </xf>
    <xf numFmtId="169" fontId="8" fillId="0" borderId="10" xfId="42" applyNumberFormat="1" applyFont="1" applyBorder="1" applyAlignment="1">
      <alignment horizontal="center" vertical="top" wrapText="1"/>
    </xf>
    <xf numFmtId="169" fontId="10" fillId="0" borderId="10" xfId="42" applyNumberFormat="1" applyFont="1" applyBorder="1" applyAlignment="1">
      <alignment wrapText="1"/>
    </xf>
    <xf numFmtId="169" fontId="8" fillId="0" borderId="10" xfId="42" applyNumberFormat="1" applyFont="1" applyBorder="1" applyAlignment="1">
      <alignment wrapText="1"/>
    </xf>
    <xf numFmtId="0" fontId="10" fillId="0" borderId="0" xfId="52" applyFont="1" applyAlignment="1">
      <alignment horizontal="center"/>
      <protection/>
    </xf>
    <xf numFmtId="0" fontId="17" fillId="0" borderId="0" xfId="52" applyFont="1">
      <alignment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7" fillId="0" borderId="0" xfId="52" applyFont="1">
      <alignment/>
      <protection/>
    </xf>
    <xf numFmtId="0" fontId="19" fillId="0" borderId="12" xfId="52" applyFont="1" applyBorder="1">
      <alignment/>
      <protection/>
    </xf>
    <xf numFmtId="0" fontId="17" fillId="0" borderId="12" xfId="52" applyFont="1" applyBorder="1">
      <alignment/>
      <protection/>
    </xf>
    <xf numFmtId="0" fontId="17" fillId="0" borderId="12" xfId="52" applyFont="1" applyBorder="1" applyAlignment="1">
      <alignment/>
      <protection/>
    </xf>
    <xf numFmtId="0" fontId="18" fillId="0" borderId="12" xfId="52" applyFont="1" applyBorder="1" applyAlignment="1">
      <alignment horizontal="center"/>
      <protection/>
    </xf>
    <xf numFmtId="0" fontId="18" fillId="0" borderId="12" xfId="52" applyFont="1" applyBorder="1">
      <alignment/>
      <protection/>
    </xf>
    <xf numFmtId="0" fontId="20" fillId="0" borderId="0" xfId="52" applyFont="1">
      <alignment/>
      <protection/>
    </xf>
    <xf numFmtId="0" fontId="17" fillId="0" borderId="12" xfId="52" applyFont="1" applyBorder="1" applyAlignment="1">
      <alignment/>
      <protection/>
    </xf>
    <xf numFmtId="0" fontId="17" fillId="0" borderId="13" xfId="52" applyFont="1" applyBorder="1" applyAlignment="1">
      <alignment/>
      <protection/>
    </xf>
    <xf numFmtId="169" fontId="17" fillId="0" borderId="12" xfId="42" applyNumberFormat="1" applyFont="1" applyBorder="1" applyAlignment="1">
      <alignment/>
    </xf>
    <xf numFmtId="169" fontId="17" fillId="0" borderId="12" xfId="52" applyNumberFormat="1" applyFont="1" applyBorder="1" applyAlignment="1">
      <alignment/>
      <protection/>
    </xf>
    <xf numFmtId="169" fontId="17" fillId="0" borderId="12" xfId="52" applyNumberFormat="1" applyFont="1" applyBorder="1">
      <alignment/>
      <protection/>
    </xf>
    <xf numFmtId="169" fontId="7" fillId="0" borderId="12" xfId="52" applyNumberFormat="1" applyFont="1" applyBorder="1">
      <alignment/>
      <protection/>
    </xf>
    <xf numFmtId="0" fontId="0" fillId="0" borderId="19" xfId="0" applyFont="1" applyBorder="1" applyAlignment="1">
      <alignment horizontal="center" vertical="center"/>
    </xf>
    <xf numFmtId="169" fontId="0" fillId="0" borderId="11" xfId="42" applyNumberFormat="1" applyFont="1" applyBorder="1" applyAlignment="1">
      <alignment vertical="center"/>
    </xf>
    <xf numFmtId="169" fontId="0" fillId="0" borderId="12" xfId="42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69" fontId="0" fillId="0" borderId="18" xfId="42" applyNumberFormat="1" applyFont="1" applyBorder="1" applyAlignment="1">
      <alignment horizontal="right" vertical="center"/>
    </xf>
    <xf numFmtId="169" fontId="0" fillId="0" borderId="18" xfId="42" applyNumberFormat="1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9" fontId="0" fillId="0" borderId="13" xfId="4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9" fontId="17" fillId="0" borderId="13" xfId="42" applyNumberFormat="1" applyFont="1" applyBorder="1" applyAlignment="1">
      <alignment horizontal="center" vertical="center"/>
    </xf>
    <xf numFmtId="169" fontId="17" fillId="0" borderId="18" xfId="42" applyNumberFormat="1" applyFont="1" applyBorder="1" applyAlignment="1">
      <alignment horizontal="center" vertical="center"/>
    </xf>
    <xf numFmtId="0" fontId="10" fillId="0" borderId="0" xfId="52" applyFont="1" applyAlignment="1">
      <alignment horizont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/>
      <protection/>
    </xf>
    <xf numFmtId="0" fontId="7" fillId="0" borderId="23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 vertical="center"/>
      <protection/>
    </xf>
    <xf numFmtId="169" fontId="17" fillId="0" borderId="13" xfId="52" applyNumberFormat="1" applyFont="1" applyBorder="1" applyAlignment="1">
      <alignment horizontal="center" vertical="center"/>
      <protection/>
    </xf>
    <xf numFmtId="0" fontId="17" fillId="0" borderId="18" xfId="52" applyFont="1" applyBorder="1" applyAlignment="1">
      <alignment horizontal="center" vertical="center"/>
      <protection/>
    </xf>
    <xf numFmtId="0" fontId="20" fillId="0" borderId="0" xfId="52" applyFont="1" applyAlignment="1">
      <alignment horizontal="left"/>
      <protection/>
    </xf>
    <xf numFmtId="0" fontId="17" fillId="0" borderId="19" xfId="52" applyFont="1" applyBorder="1" applyAlignment="1">
      <alignment horizontal="left"/>
      <protection/>
    </xf>
    <xf numFmtId="0" fontId="17" fillId="0" borderId="24" xfId="52" applyFont="1" applyBorder="1" applyAlignment="1">
      <alignment horizontal="left"/>
      <protection/>
    </xf>
    <xf numFmtId="0" fontId="17" fillId="0" borderId="23" xfId="52" applyFont="1" applyBorder="1" applyAlignment="1">
      <alignment horizontal="left"/>
      <protection/>
    </xf>
    <xf numFmtId="0" fontId="17" fillId="0" borderId="24" xfId="52" applyFont="1" applyBorder="1" applyAlignment="1">
      <alignment horizontal="left"/>
      <protection/>
    </xf>
    <xf numFmtId="0" fontId="17" fillId="0" borderId="23" xfId="52" applyFont="1" applyBorder="1" applyAlignment="1">
      <alignment horizontal="left"/>
      <protection/>
    </xf>
    <xf numFmtId="0" fontId="17" fillId="0" borderId="13" xfId="52" applyFont="1" applyBorder="1" applyAlignment="1">
      <alignment horizontal="center" vertical="center"/>
      <protection/>
    </xf>
    <xf numFmtId="0" fontId="17" fillId="0" borderId="13" xfId="52" applyFont="1" applyBorder="1" applyAlignment="1">
      <alignment horizontal="center" vertical="center"/>
      <protection/>
    </xf>
    <xf numFmtId="169" fontId="17" fillId="0" borderId="18" xfId="52" applyNumberFormat="1" applyFont="1" applyBorder="1" applyAlignment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7.875" style="1" customWidth="1"/>
    <col min="6" max="6" width="13.875" style="1" customWidth="1"/>
    <col min="7" max="7" width="13.25390625" style="1" customWidth="1"/>
    <col min="8" max="8" width="12.125" style="1" customWidth="1"/>
    <col min="9" max="9" width="12.75390625" style="1" customWidth="1"/>
    <col min="10" max="10" width="12.625" style="1" customWidth="1"/>
    <col min="11" max="11" width="14.375" style="1" customWidth="1"/>
    <col min="12" max="12" width="13.75390625" style="1" customWidth="1"/>
    <col min="13" max="13" width="13.25390625" style="1" customWidth="1"/>
    <col min="14" max="14" width="16.75390625" style="1" customWidth="1"/>
    <col min="15" max="16384" width="9.125" style="1" customWidth="1"/>
  </cols>
  <sheetData>
    <row r="1" spans="1:14" ht="18">
      <c r="A1" s="119" t="s">
        <v>175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 t="s">
        <v>12</v>
      </c>
    </row>
    <row r="4" spans="1:14" s="12" customFormat="1" ht="19.5" customHeight="1">
      <c r="A4" s="120" t="s">
        <v>17</v>
      </c>
      <c r="B4" s="120" t="s">
        <v>2</v>
      </c>
      <c r="C4" s="120" t="s">
        <v>11</v>
      </c>
      <c r="D4" s="120" t="s">
        <v>45</v>
      </c>
      <c r="E4" s="121" t="s">
        <v>39</v>
      </c>
      <c r="F4" s="121" t="s">
        <v>43</v>
      </c>
      <c r="G4" s="121" t="s">
        <v>22</v>
      </c>
      <c r="H4" s="121"/>
      <c r="I4" s="121"/>
      <c r="J4" s="121"/>
      <c r="K4" s="121"/>
      <c r="L4" s="121"/>
      <c r="M4" s="121"/>
      <c r="N4" s="121" t="s">
        <v>46</v>
      </c>
    </row>
    <row r="5" spans="1:14" s="12" customFormat="1" ht="19.5" customHeight="1">
      <c r="A5" s="120"/>
      <c r="B5" s="120"/>
      <c r="C5" s="120"/>
      <c r="D5" s="120"/>
      <c r="E5" s="121"/>
      <c r="F5" s="121"/>
      <c r="G5" s="121" t="s">
        <v>194</v>
      </c>
      <c r="H5" s="121" t="s">
        <v>65</v>
      </c>
      <c r="I5" s="121"/>
      <c r="J5" s="121"/>
      <c r="K5" s="121"/>
      <c r="L5" s="121" t="s">
        <v>69</v>
      </c>
      <c r="M5" s="121" t="s">
        <v>176</v>
      </c>
      <c r="N5" s="121"/>
    </row>
    <row r="6" spans="1:14" s="12" customFormat="1" ht="29.25" customHeight="1">
      <c r="A6" s="120"/>
      <c r="B6" s="120"/>
      <c r="C6" s="120"/>
      <c r="D6" s="120"/>
      <c r="E6" s="121"/>
      <c r="F6" s="121"/>
      <c r="G6" s="121"/>
      <c r="H6" s="121" t="s">
        <v>47</v>
      </c>
      <c r="I6" s="121" t="s">
        <v>37</v>
      </c>
      <c r="J6" s="121" t="s">
        <v>67</v>
      </c>
      <c r="K6" s="121" t="s">
        <v>38</v>
      </c>
      <c r="L6" s="121"/>
      <c r="M6" s="121"/>
      <c r="N6" s="121"/>
    </row>
    <row r="7" spans="1:14" s="12" customFormat="1" ht="19.5" customHeight="1">
      <c r="A7" s="120"/>
      <c r="B7" s="120"/>
      <c r="C7" s="120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s="12" customFormat="1" ht="19.5" customHeight="1">
      <c r="A8" s="120"/>
      <c r="B8" s="120"/>
      <c r="C8" s="120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4" ht="44.25" customHeight="1">
      <c r="A10" s="9" t="s">
        <v>6</v>
      </c>
      <c r="B10" s="9">
        <v>600</v>
      </c>
      <c r="C10" s="9">
        <v>60014</v>
      </c>
      <c r="D10" s="9">
        <v>6050</v>
      </c>
      <c r="E10" s="31" t="s">
        <v>191</v>
      </c>
      <c r="F10" s="57">
        <v>8500000</v>
      </c>
      <c r="G10" s="55">
        <v>3000000</v>
      </c>
      <c r="H10" s="55"/>
      <c r="I10" s="55">
        <v>1500000</v>
      </c>
      <c r="J10" s="34"/>
      <c r="K10" s="55">
        <v>1500000</v>
      </c>
      <c r="L10" s="55">
        <v>5500000</v>
      </c>
      <c r="M10" s="55">
        <v>0</v>
      </c>
      <c r="N10" s="62" t="s">
        <v>117</v>
      </c>
    </row>
    <row r="11" spans="1:14" ht="64.5" customHeight="1">
      <c r="A11" s="110" t="s">
        <v>7</v>
      </c>
      <c r="B11" s="110">
        <v>600</v>
      </c>
      <c r="C11" s="110">
        <v>60014</v>
      </c>
      <c r="D11" s="110">
        <v>6050</v>
      </c>
      <c r="E11" s="111" t="s">
        <v>193</v>
      </c>
      <c r="F11" s="112">
        <v>4000000</v>
      </c>
      <c r="G11" s="56">
        <v>3000000</v>
      </c>
      <c r="H11" s="56"/>
      <c r="I11" s="56">
        <v>1500000</v>
      </c>
      <c r="J11" s="34"/>
      <c r="K11" s="56">
        <v>1500000</v>
      </c>
      <c r="L11" s="113">
        <v>1000000</v>
      </c>
      <c r="M11" s="113">
        <v>0</v>
      </c>
      <c r="N11" s="66" t="s">
        <v>117</v>
      </c>
    </row>
    <row r="12" spans="1:14" ht="51" customHeight="1">
      <c r="A12" s="10" t="s">
        <v>8</v>
      </c>
      <c r="B12" s="10">
        <v>921</v>
      </c>
      <c r="C12" s="10">
        <v>92118</v>
      </c>
      <c r="D12" s="10">
        <v>6050</v>
      </c>
      <c r="E12" s="76" t="s">
        <v>192</v>
      </c>
      <c r="F12" s="56">
        <v>14472198</v>
      </c>
      <c r="G12" s="67">
        <v>7191960</v>
      </c>
      <c r="H12" s="67"/>
      <c r="I12" s="67">
        <v>1078794</v>
      </c>
      <c r="J12" s="34"/>
      <c r="K12" s="56">
        <v>6113166</v>
      </c>
      <c r="L12" s="74">
        <v>7280238</v>
      </c>
      <c r="M12" s="74">
        <v>0</v>
      </c>
      <c r="N12" s="114" t="s">
        <v>117</v>
      </c>
    </row>
    <row r="13" spans="1:14" ht="22.5" customHeight="1">
      <c r="A13" s="122" t="s">
        <v>40</v>
      </c>
      <c r="B13" s="122"/>
      <c r="C13" s="122"/>
      <c r="D13" s="122"/>
      <c r="E13" s="122"/>
      <c r="F13" s="61">
        <f>SUM(F10:F12)</f>
        <v>26972198</v>
      </c>
      <c r="G13" s="61">
        <f>SUM(G10:G12)</f>
        <v>13191960</v>
      </c>
      <c r="H13" s="61">
        <f>SUM(H10:H12)</f>
        <v>0</v>
      </c>
      <c r="I13" s="61">
        <f>SUM(I10:I12)</f>
        <v>4078794</v>
      </c>
      <c r="J13" s="61"/>
      <c r="K13" s="61">
        <f>SUM(K10:K12)</f>
        <v>9113166</v>
      </c>
      <c r="L13" s="61">
        <f>SUM(L10:L12)</f>
        <v>13780238</v>
      </c>
      <c r="M13" s="61">
        <f>SUM(M10:M12)</f>
        <v>0</v>
      </c>
      <c r="N13" s="26" t="s">
        <v>15</v>
      </c>
    </row>
    <row r="15" ht="12.75">
      <c r="A15" s="1" t="s">
        <v>21</v>
      </c>
    </row>
    <row r="16" ht="12.75">
      <c r="A16" s="1" t="s">
        <v>18</v>
      </c>
    </row>
    <row r="17" ht="12.75">
      <c r="A17" s="1" t="s">
        <v>19</v>
      </c>
    </row>
    <row r="18" ht="12.75">
      <c r="A18" s="1" t="s">
        <v>20</v>
      </c>
    </row>
    <row r="20" ht="12.75">
      <c r="A20" s="30" t="s">
        <v>66</v>
      </c>
    </row>
  </sheetData>
  <sheetProtection/>
  <mergeCells count="18">
    <mergeCell ref="L5:L8"/>
    <mergeCell ref="A13:E13"/>
    <mergeCell ref="H5:K5"/>
    <mergeCell ref="H6:H8"/>
    <mergeCell ref="I6:I8"/>
    <mergeCell ref="J6:J8"/>
    <mergeCell ref="K6:K8"/>
    <mergeCell ref="D4:D8"/>
    <mergeCell ref="A1:N1"/>
    <mergeCell ref="A4:A8"/>
    <mergeCell ref="B4:B8"/>
    <mergeCell ref="C4:C8"/>
    <mergeCell ref="E4:E8"/>
    <mergeCell ref="G4:M4"/>
    <mergeCell ref="N4:N8"/>
    <mergeCell ref="G5:G8"/>
    <mergeCell ref="F4:F8"/>
    <mergeCell ref="M5:M8"/>
  </mergeCells>
  <printOptions horizontalCentered="1"/>
  <pageMargins left="0.5118110236220472" right="0.3937007874015748" top="1.062992125984252" bottom="0.6299212598425197" header="0.5118110236220472" footer="0.5118110236220472"/>
  <pageSetup fitToHeight="1" fitToWidth="1" horizontalDpi="600" verticalDpi="600" orientation="landscape" paperSize="9" scale="84" r:id="rId1"/>
  <headerFooter alignWithMargins="0">
    <oddHeader>&amp;R&amp;9Załącznik Nr &amp;A
do Uchwały Rady Powiatu Grójeckiego
Nr XX/160/2008 
z dnia 22 grudnia 2008 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5">
      <selection activeCell="J21" sqref="J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9.375" style="1" customWidth="1"/>
    <col min="6" max="6" width="13.75390625" style="1" customWidth="1"/>
    <col min="7" max="7" width="12.75390625" style="1" customWidth="1"/>
    <col min="8" max="8" width="12.625" style="1" customWidth="1"/>
    <col min="9" max="9" width="11.37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19" t="s">
        <v>177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2" customFormat="1" ht="19.5" customHeight="1">
      <c r="A4" s="120" t="s">
        <v>17</v>
      </c>
      <c r="B4" s="120" t="s">
        <v>2</v>
      </c>
      <c r="C4" s="120" t="s">
        <v>11</v>
      </c>
      <c r="D4" s="120" t="s">
        <v>45</v>
      </c>
      <c r="E4" s="121" t="s">
        <v>48</v>
      </c>
      <c r="F4" s="121" t="s">
        <v>43</v>
      </c>
      <c r="G4" s="121" t="s">
        <v>22</v>
      </c>
      <c r="H4" s="121"/>
      <c r="I4" s="121"/>
      <c r="J4" s="121"/>
      <c r="K4" s="121"/>
      <c r="L4" s="121" t="s">
        <v>46</v>
      </c>
    </row>
    <row r="5" spans="1:12" s="12" customFormat="1" ht="19.5" customHeight="1">
      <c r="A5" s="120"/>
      <c r="B5" s="120"/>
      <c r="C5" s="120"/>
      <c r="D5" s="120"/>
      <c r="E5" s="121"/>
      <c r="F5" s="121"/>
      <c r="G5" s="121" t="s">
        <v>70</v>
      </c>
      <c r="H5" s="121" t="s">
        <v>65</v>
      </c>
      <c r="I5" s="121"/>
      <c r="J5" s="121"/>
      <c r="K5" s="121"/>
      <c r="L5" s="121"/>
    </row>
    <row r="6" spans="1:12" s="12" customFormat="1" ht="29.25" customHeight="1">
      <c r="A6" s="120"/>
      <c r="B6" s="120"/>
      <c r="C6" s="120"/>
      <c r="D6" s="120"/>
      <c r="E6" s="121"/>
      <c r="F6" s="121"/>
      <c r="G6" s="121"/>
      <c r="H6" s="121" t="s">
        <v>47</v>
      </c>
      <c r="I6" s="121" t="s">
        <v>37</v>
      </c>
      <c r="J6" s="121" t="s">
        <v>49</v>
      </c>
      <c r="K6" s="121" t="s">
        <v>38</v>
      </c>
      <c r="L6" s="121"/>
    </row>
    <row r="7" spans="1:12" s="12" customFormat="1" ht="19.5" customHeight="1">
      <c r="A7" s="120"/>
      <c r="B7" s="120"/>
      <c r="C7" s="120"/>
      <c r="D7" s="120"/>
      <c r="E7" s="121"/>
      <c r="F7" s="121"/>
      <c r="G7" s="121"/>
      <c r="H7" s="121"/>
      <c r="I7" s="121"/>
      <c r="J7" s="121"/>
      <c r="K7" s="121"/>
      <c r="L7" s="121"/>
    </row>
    <row r="8" spans="1:12" s="12" customFormat="1" ht="19.5" customHeight="1">
      <c r="A8" s="120"/>
      <c r="B8" s="120"/>
      <c r="C8" s="120"/>
      <c r="D8" s="120"/>
      <c r="E8" s="121"/>
      <c r="F8" s="121"/>
      <c r="G8" s="121"/>
      <c r="H8" s="121"/>
      <c r="I8" s="121"/>
      <c r="J8" s="121"/>
      <c r="K8" s="121"/>
      <c r="L8" s="121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51" customHeight="1">
      <c r="A10" s="9" t="s">
        <v>6</v>
      </c>
      <c r="B10" s="9">
        <v>600</v>
      </c>
      <c r="C10" s="9">
        <v>60014</v>
      </c>
      <c r="D10" s="9">
        <v>6050</v>
      </c>
      <c r="E10" s="62" t="s">
        <v>118</v>
      </c>
      <c r="F10" s="73">
        <v>2000000</v>
      </c>
      <c r="G10" s="73">
        <v>2000000</v>
      </c>
      <c r="H10" s="73">
        <v>2000000</v>
      </c>
      <c r="I10" s="71"/>
      <c r="J10" s="72"/>
      <c r="K10" s="9"/>
      <c r="L10" s="66" t="s">
        <v>119</v>
      </c>
    </row>
    <row r="11" spans="1:12" ht="63.75">
      <c r="A11" s="10" t="s">
        <v>7</v>
      </c>
      <c r="B11" s="10">
        <v>600</v>
      </c>
      <c r="C11" s="10">
        <v>60014</v>
      </c>
      <c r="D11" s="10">
        <v>6060</v>
      </c>
      <c r="E11" s="66" t="s">
        <v>178</v>
      </c>
      <c r="F11" s="67">
        <v>200000</v>
      </c>
      <c r="G11" s="67">
        <v>200000</v>
      </c>
      <c r="H11" s="67">
        <v>200000</v>
      </c>
      <c r="I11" s="67"/>
      <c r="J11" s="68"/>
      <c r="K11" s="10"/>
      <c r="L11" s="66" t="s">
        <v>179</v>
      </c>
    </row>
    <row r="12" spans="1:12" ht="63.75" customHeight="1">
      <c r="A12" s="10" t="s">
        <v>8</v>
      </c>
      <c r="B12" s="10">
        <v>600</v>
      </c>
      <c r="C12" s="10">
        <v>60014</v>
      </c>
      <c r="D12" s="10">
        <v>6060</v>
      </c>
      <c r="E12" s="66" t="s">
        <v>180</v>
      </c>
      <c r="F12" s="67">
        <v>100000</v>
      </c>
      <c r="G12" s="67">
        <v>100000</v>
      </c>
      <c r="H12" s="67">
        <v>100000</v>
      </c>
      <c r="I12" s="67"/>
      <c r="J12" s="66"/>
      <c r="K12" s="10"/>
      <c r="L12" s="66" t="s">
        <v>179</v>
      </c>
    </row>
    <row r="13" spans="1:12" ht="63.75" customHeight="1">
      <c r="A13" s="10" t="s">
        <v>1</v>
      </c>
      <c r="B13" s="10">
        <v>600</v>
      </c>
      <c r="C13" s="10">
        <v>60014</v>
      </c>
      <c r="D13" s="10">
        <v>6060</v>
      </c>
      <c r="E13" s="66" t="s">
        <v>181</v>
      </c>
      <c r="F13" s="67">
        <v>10000</v>
      </c>
      <c r="G13" s="67">
        <v>10000</v>
      </c>
      <c r="H13" s="67">
        <v>10000</v>
      </c>
      <c r="I13" s="67"/>
      <c r="J13" s="66"/>
      <c r="K13" s="10"/>
      <c r="L13" s="66" t="s">
        <v>179</v>
      </c>
    </row>
    <row r="14" spans="1:12" ht="63.75" customHeight="1">
      <c r="A14" s="10" t="s">
        <v>9</v>
      </c>
      <c r="B14" s="10">
        <v>600</v>
      </c>
      <c r="C14" s="10">
        <v>60014</v>
      </c>
      <c r="D14" s="10">
        <v>6060</v>
      </c>
      <c r="E14" s="66" t="s">
        <v>182</v>
      </c>
      <c r="F14" s="67">
        <v>7000</v>
      </c>
      <c r="G14" s="67">
        <v>7000</v>
      </c>
      <c r="H14" s="67">
        <v>7000</v>
      </c>
      <c r="I14" s="67"/>
      <c r="J14" s="66"/>
      <c r="K14" s="10"/>
      <c r="L14" s="66" t="s">
        <v>179</v>
      </c>
    </row>
    <row r="15" spans="1:12" ht="90.75" customHeight="1">
      <c r="A15" s="10" t="s">
        <v>10</v>
      </c>
      <c r="B15" s="10">
        <v>750</v>
      </c>
      <c r="C15" s="10">
        <v>75020</v>
      </c>
      <c r="D15" s="10">
        <v>6050</v>
      </c>
      <c r="E15" s="66" t="s">
        <v>185</v>
      </c>
      <c r="F15" s="67">
        <v>1745203</v>
      </c>
      <c r="G15" s="67">
        <v>904306</v>
      </c>
      <c r="H15" s="67">
        <v>904306</v>
      </c>
      <c r="I15" s="67"/>
      <c r="J15" s="66"/>
      <c r="K15" s="10"/>
      <c r="L15" s="66" t="s">
        <v>117</v>
      </c>
    </row>
    <row r="16" spans="1:12" ht="63.75" customHeight="1">
      <c r="A16" s="10" t="s">
        <v>87</v>
      </c>
      <c r="B16" s="10">
        <v>750</v>
      </c>
      <c r="C16" s="10">
        <v>75020</v>
      </c>
      <c r="D16" s="10">
        <v>6050</v>
      </c>
      <c r="E16" s="66" t="s">
        <v>183</v>
      </c>
      <c r="F16" s="67">
        <v>50000</v>
      </c>
      <c r="G16" s="67">
        <v>50000</v>
      </c>
      <c r="H16" s="67">
        <v>50000</v>
      </c>
      <c r="I16" s="67"/>
      <c r="J16" s="66"/>
      <c r="K16" s="10"/>
      <c r="L16" s="66" t="s">
        <v>117</v>
      </c>
    </row>
    <row r="17" spans="1:12" ht="90" customHeight="1">
      <c r="A17" s="10" t="s">
        <v>90</v>
      </c>
      <c r="B17" s="10">
        <v>750</v>
      </c>
      <c r="C17" s="10">
        <v>75020</v>
      </c>
      <c r="D17" s="10">
        <v>6050</v>
      </c>
      <c r="E17" s="66" t="s">
        <v>120</v>
      </c>
      <c r="F17" s="67">
        <v>15000</v>
      </c>
      <c r="G17" s="67">
        <v>15000</v>
      </c>
      <c r="H17" s="67">
        <v>15000</v>
      </c>
      <c r="I17" s="67"/>
      <c r="J17" s="66"/>
      <c r="K17" s="10"/>
      <c r="L17" s="66" t="s">
        <v>117</v>
      </c>
    </row>
    <row r="18" spans="1:12" ht="51.75" customHeight="1">
      <c r="A18" s="10" t="s">
        <v>122</v>
      </c>
      <c r="B18" s="10">
        <v>750</v>
      </c>
      <c r="C18" s="10">
        <v>75020</v>
      </c>
      <c r="D18" s="10">
        <v>6060</v>
      </c>
      <c r="E18" s="66" t="s">
        <v>184</v>
      </c>
      <c r="F18" s="67">
        <v>15000</v>
      </c>
      <c r="G18" s="67">
        <v>15000</v>
      </c>
      <c r="H18" s="67">
        <v>15000</v>
      </c>
      <c r="I18" s="67"/>
      <c r="J18" s="66"/>
      <c r="K18" s="10"/>
      <c r="L18" s="66" t="s">
        <v>117</v>
      </c>
    </row>
    <row r="19" spans="1:12" ht="63.75" customHeight="1">
      <c r="A19" s="10" t="s">
        <v>123</v>
      </c>
      <c r="B19" s="10">
        <v>750</v>
      </c>
      <c r="C19" s="10">
        <v>75020</v>
      </c>
      <c r="D19" s="10">
        <v>6060</v>
      </c>
      <c r="E19" s="66" t="s">
        <v>121</v>
      </c>
      <c r="F19" s="67">
        <v>63000</v>
      </c>
      <c r="G19" s="67">
        <v>63000</v>
      </c>
      <c r="H19" s="67">
        <v>63000</v>
      </c>
      <c r="I19" s="67"/>
      <c r="J19" s="69"/>
      <c r="K19" s="10"/>
      <c r="L19" s="66" t="s">
        <v>117</v>
      </c>
    </row>
    <row r="20" spans="1:12" ht="63.75" customHeight="1">
      <c r="A20" s="10" t="s">
        <v>124</v>
      </c>
      <c r="B20" s="10">
        <v>754</v>
      </c>
      <c r="C20" s="10">
        <v>75411</v>
      </c>
      <c r="D20" s="10">
        <v>6060</v>
      </c>
      <c r="E20" s="66" t="s">
        <v>186</v>
      </c>
      <c r="F20" s="67">
        <v>200000</v>
      </c>
      <c r="G20" s="67">
        <v>200000</v>
      </c>
      <c r="H20" s="67"/>
      <c r="I20" s="67"/>
      <c r="J20" s="69" t="s">
        <v>187</v>
      </c>
      <c r="K20" s="10"/>
      <c r="L20" s="66" t="s">
        <v>188</v>
      </c>
    </row>
    <row r="21" spans="1:12" ht="52.5" customHeight="1">
      <c r="A21" s="10" t="s">
        <v>125</v>
      </c>
      <c r="B21" s="10">
        <v>801</v>
      </c>
      <c r="C21" s="10">
        <v>80130</v>
      </c>
      <c r="D21" s="10">
        <v>6060</v>
      </c>
      <c r="E21" s="66" t="s">
        <v>189</v>
      </c>
      <c r="F21" s="67">
        <v>180000</v>
      </c>
      <c r="G21" s="67">
        <v>180000</v>
      </c>
      <c r="H21" s="67">
        <v>180000</v>
      </c>
      <c r="I21" s="67"/>
      <c r="J21" s="69"/>
      <c r="K21" s="10"/>
      <c r="L21" s="66" t="s">
        <v>190</v>
      </c>
    </row>
    <row r="22" spans="1:12" ht="78" customHeight="1">
      <c r="A22" s="10" t="s">
        <v>126</v>
      </c>
      <c r="B22" s="10">
        <v>852</v>
      </c>
      <c r="C22" s="10">
        <v>85202</v>
      </c>
      <c r="D22" s="10">
        <v>6050</v>
      </c>
      <c r="E22" s="66" t="s">
        <v>195</v>
      </c>
      <c r="F22" s="67">
        <v>5018272</v>
      </c>
      <c r="G22" s="67">
        <v>3068272</v>
      </c>
      <c r="H22" s="67"/>
      <c r="I22" s="67">
        <v>500000</v>
      </c>
      <c r="J22" s="69"/>
      <c r="K22" s="67">
        <v>2568272</v>
      </c>
      <c r="L22" s="66" t="s">
        <v>117</v>
      </c>
    </row>
    <row r="23" spans="1:12" ht="31.5" customHeight="1">
      <c r="A23" s="123" t="s">
        <v>40</v>
      </c>
      <c r="B23" s="124"/>
      <c r="C23" s="124"/>
      <c r="D23" s="124"/>
      <c r="E23" s="125"/>
      <c r="F23" s="61">
        <f>SUM(F10:F22)</f>
        <v>9603475</v>
      </c>
      <c r="G23" s="61">
        <f>SUM(G10:G22)</f>
        <v>6812578</v>
      </c>
      <c r="H23" s="70">
        <f>SUM(H10:H22)</f>
        <v>3544306</v>
      </c>
      <c r="I23" s="61">
        <f>SUM(I10:I22)</f>
        <v>500000</v>
      </c>
      <c r="J23" s="115" t="s">
        <v>198</v>
      </c>
      <c r="K23" s="61">
        <f>SUM(K10:K22)</f>
        <v>2568272</v>
      </c>
      <c r="L23" s="26" t="s">
        <v>15</v>
      </c>
    </row>
    <row r="25" ht="12.75">
      <c r="A25" s="1" t="s">
        <v>21</v>
      </c>
    </row>
    <row r="26" ht="12.75">
      <c r="A26" s="1" t="s">
        <v>18</v>
      </c>
    </row>
    <row r="27" ht="12.75">
      <c r="A27" s="1" t="s">
        <v>19</v>
      </c>
    </row>
    <row r="28" ht="12.75">
      <c r="A28" s="1" t="s">
        <v>20</v>
      </c>
    </row>
    <row r="30" ht="12.75">
      <c r="A30" s="30" t="s">
        <v>66</v>
      </c>
    </row>
  </sheetData>
  <sheetProtection/>
  <mergeCells count="16">
    <mergeCell ref="F4:F8"/>
    <mergeCell ref="H5:K5"/>
    <mergeCell ref="H6:H8"/>
    <mergeCell ref="I6:I8"/>
    <mergeCell ref="J6:J8"/>
    <mergeCell ref="K6:K8"/>
    <mergeCell ref="A23:E23"/>
    <mergeCell ref="A1:L1"/>
    <mergeCell ref="A4:A8"/>
    <mergeCell ref="B4:B8"/>
    <mergeCell ref="C4:C8"/>
    <mergeCell ref="E4:E8"/>
    <mergeCell ref="G4:K4"/>
    <mergeCell ref="L4:L8"/>
    <mergeCell ref="G5:G8"/>
    <mergeCell ref="D4:D8"/>
  </mergeCells>
  <printOptions horizontalCentered="1"/>
  <pageMargins left="0.5118110236220472" right="0.3937007874015748" top="1.141732283464567" bottom="0.5118110236220472" header="0.5118110236220472" footer="0.5118110236220472"/>
  <pageSetup horizontalDpi="600" verticalDpi="600" orientation="landscape" paperSize="9" r:id="rId1"/>
  <headerFooter alignWithMargins="0">
    <oddHeader>&amp;R&amp;9Załącznik Nr &amp;A
do Uchwały Rady Powiatu Grójeckiego
 Nr XX/160/2008 
z dnia 22 grudnia 2008  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B27" sqref="A27:IV27"/>
    </sheetView>
  </sheetViews>
  <sheetFormatPr defaultColWidth="10.25390625" defaultRowHeight="12.75"/>
  <cols>
    <col min="1" max="1" width="3.625" style="91" bestFit="1" customWidth="1"/>
    <col min="2" max="2" width="17.375" style="91" customWidth="1"/>
    <col min="3" max="3" width="13.00390625" style="91" customWidth="1"/>
    <col min="4" max="4" width="10.625" style="91" customWidth="1"/>
    <col min="5" max="5" width="12.00390625" style="91" customWidth="1"/>
    <col min="6" max="6" width="9.125" style="91" customWidth="1"/>
    <col min="7" max="7" width="8.25390625" style="91" customWidth="1"/>
    <col min="8" max="8" width="9.875" style="91" customWidth="1"/>
    <col min="9" max="9" width="8.75390625" style="91" customWidth="1"/>
    <col min="10" max="11" width="7.75390625" style="91" customWidth="1"/>
    <col min="12" max="12" width="9.75390625" style="91" customWidth="1"/>
    <col min="13" max="13" width="11.75390625" style="91" customWidth="1"/>
    <col min="14" max="14" width="12.375" style="91" customWidth="1"/>
    <col min="15" max="15" width="8.25390625" style="91" customWidth="1"/>
    <col min="16" max="16" width="10.125" style="91" customWidth="1"/>
    <col min="17" max="17" width="8.75390625" style="91" customWidth="1"/>
    <col min="18" max="16384" width="10.25390625" style="91" customWidth="1"/>
  </cols>
  <sheetData>
    <row r="2" spans="1:17" ht="12.75">
      <c r="A2" s="128" t="s">
        <v>159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5" spans="1:17" ht="11.25">
      <c r="A5" s="129" t="s">
        <v>17</v>
      </c>
      <c r="B5" s="129" t="s">
        <v>137</v>
      </c>
      <c r="C5" s="130" t="s">
        <v>138</v>
      </c>
      <c r="D5" s="130" t="s">
        <v>139</v>
      </c>
      <c r="E5" s="130" t="s">
        <v>140</v>
      </c>
      <c r="F5" s="129" t="s">
        <v>4</v>
      </c>
      <c r="G5" s="129"/>
      <c r="H5" s="129" t="s">
        <v>22</v>
      </c>
      <c r="I5" s="129"/>
      <c r="J5" s="129"/>
      <c r="K5" s="129"/>
      <c r="L5" s="129"/>
      <c r="M5" s="129"/>
      <c r="N5" s="129"/>
      <c r="O5" s="129"/>
      <c r="P5" s="129"/>
      <c r="Q5" s="129"/>
    </row>
    <row r="6" spans="1:17" ht="11.25">
      <c r="A6" s="129"/>
      <c r="B6" s="129"/>
      <c r="C6" s="130"/>
      <c r="D6" s="130"/>
      <c r="E6" s="130"/>
      <c r="F6" s="130" t="s">
        <v>141</v>
      </c>
      <c r="G6" s="130" t="s">
        <v>142</v>
      </c>
      <c r="H6" s="129" t="s">
        <v>16</v>
      </c>
      <c r="I6" s="129"/>
      <c r="J6" s="129"/>
      <c r="K6" s="129"/>
      <c r="L6" s="129"/>
      <c r="M6" s="129"/>
      <c r="N6" s="129"/>
      <c r="O6" s="129"/>
      <c r="P6" s="129"/>
      <c r="Q6" s="129"/>
    </row>
    <row r="7" spans="1:17" ht="11.25">
      <c r="A7" s="129"/>
      <c r="B7" s="129"/>
      <c r="C7" s="130"/>
      <c r="D7" s="130"/>
      <c r="E7" s="130"/>
      <c r="F7" s="130"/>
      <c r="G7" s="130"/>
      <c r="H7" s="130" t="s">
        <v>143</v>
      </c>
      <c r="I7" s="129" t="s">
        <v>23</v>
      </c>
      <c r="J7" s="129"/>
      <c r="K7" s="129"/>
      <c r="L7" s="129"/>
      <c r="M7" s="129"/>
      <c r="N7" s="129"/>
      <c r="O7" s="129"/>
      <c r="P7" s="129"/>
      <c r="Q7" s="129"/>
    </row>
    <row r="8" spans="1:17" ht="14.25" customHeight="1">
      <c r="A8" s="129"/>
      <c r="B8" s="129"/>
      <c r="C8" s="130"/>
      <c r="D8" s="130"/>
      <c r="E8" s="130"/>
      <c r="F8" s="130"/>
      <c r="G8" s="130"/>
      <c r="H8" s="130"/>
      <c r="I8" s="129" t="s">
        <v>144</v>
      </c>
      <c r="J8" s="129"/>
      <c r="K8" s="129"/>
      <c r="L8" s="129"/>
      <c r="M8" s="129" t="s">
        <v>145</v>
      </c>
      <c r="N8" s="129"/>
      <c r="O8" s="129"/>
      <c r="P8" s="129"/>
      <c r="Q8" s="129"/>
    </row>
    <row r="9" spans="1:17" ht="12.75" customHeight="1">
      <c r="A9" s="129"/>
      <c r="B9" s="129"/>
      <c r="C9" s="130"/>
      <c r="D9" s="130"/>
      <c r="E9" s="130"/>
      <c r="F9" s="130"/>
      <c r="G9" s="130"/>
      <c r="H9" s="130"/>
      <c r="I9" s="130" t="s">
        <v>146</v>
      </c>
      <c r="J9" s="129" t="s">
        <v>147</v>
      </c>
      <c r="K9" s="129"/>
      <c r="L9" s="129"/>
      <c r="M9" s="130" t="s">
        <v>148</v>
      </c>
      <c r="N9" s="130" t="s">
        <v>147</v>
      </c>
      <c r="O9" s="130"/>
      <c r="P9" s="130"/>
      <c r="Q9" s="130"/>
    </row>
    <row r="10" spans="1:17" ht="48" customHeight="1">
      <c r="A10" s="129"/>
      <c r="B10" s="129"/>
      <c r="C10" s="130"/>
      <c r="D10" s="130"/>
      <c r="E10" s="130"/>
      <c r="F10" s="130"/>
      <c r="G10" s="130"/>
      <c r="H10" s="130"/>
      <c r="I10" s="130"/>
      <c r="J10" s="92" t="s">
        <v>149</v>
      </c>
      <c r="K10" s="92" t="s">
        <v>24</v>
      </c>
      <c r="L10" s="92" t="s">
        <v>150</v>
      </c>
      <c r="M10" s="130"/>
      <c r="N10" s="92" t="s">
        <v>160</v>
      </c>
      <c r="O10" s="92" t="s">
        <v>161</v>
      </c>
      <c r="P10" s="92" t="s">
        <v>196</v>
      </c>
      <c r="Q10" s="92" t="s">
        <v>162</v>
      </c>
    </row>
    <row r="11" spans="1:17" ht="7.5" customHeight="1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</row>
    <row r="12" spans="1:17" s="94" customFormat="1" ht="11.25">
      <c r="A12" s="98">
        <v>1</v>
      </c>
      <c r="B12" s="99" t="s">
        <v>156</v>
      </c>
      <c r="C12" s="131" t="s">
        <v>15</v>
      </c>
      <c r="D12" s="132"/>
      <c r="E12" s="106">
        <f aca="true" t="shared" si="0" ref="E12:Q12">E17</f>
        <v>80309</v>
      </c>
      <c r="F12" s="106">
        <f t="shared" si="0"/>
        <v>12047</v>
      </c>
      <c r="G12" s="106">
        <f t="shared" si="0"/>
        <v>68262</v>
      </c>
      <c r="H12" s="106">
        <f t="shared" si="0"/>
        <v>80309</v>
      </c>
      <c r="I12" s="106">
        <f t="shared" si="0"/>
        <v>12047</v>
      </c>
      <c r="J12" s="106">
        <f t="shared" si="0"/>
        <v>0</v>
      </c>
      <c r="K12" s="106">
        <f t="shared" si="0"/>
        <v>0</v>
      </c>
      <c r="L12" s="106">
        <f t="shared" si="0"/>
        <v>12047</v>
      </c>
      <c r="M12" s="106">
        <f t="shared" si="0"/>
        <v>68262</v>
      </c>
      <c r="N12" s="106"/>
      <c r="O12" s="106">
        <f t="shared" si="0"/>
        <v>0</v>
      </c>
      <c r="P12" s="106">
        <f t="shared" si="0"/>
        <v>68262</v>
      </c>
      <c r="Q12" s="106">
        <f t="shared" si="0"/>
        <v>0</v>
      </c>
    </row>
    <row r="13" spans="1:17" ht="12.75" customHeight="1">
      <c r="A13" s="133" t="s">
        <v>25</v>
      </c>
      <c r="B13" s="95" t="s">
        <v>151</v>
      </c>
      <c r="C13" s="137" t="s">
        <v>164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</row>
    <row r="14" spans="1:17" ht="12.75" customHeight="1">
      <c r="A14" s="133"/>
      <c r="B14" s="95" t="s">
        <v>152</v>
      </c>
      <c r="C14" s="137" t="s">
        <v>165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</row>
    <row r="15" spans="1:17" ht="12.75" customHeight="1">
      <c r="A15" s="133"/>
      <c r="B15" s="95" t="s">
        <v>153</v>
      </c>
      <c r="C15" s="137" t="s">
        <v>166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</row>
    <row r="16" spans="1:17" ht="12.75" customHeight="1">
      <c r="A16" s="133"/>
      <c r="B16" s="95" t="s">
        <v>154</v>
      </c>
      <c r="C16" s="137" t="s">
        <v>167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</row>
    <row r="17" spans="1:17" ht="11.25">
      <c r="A17" s="133"/>
      <c r="B17" s="95" t="s">
        <v>155</v>
      </c>
      <c r="C17" s="142">
        <v>65</v>
      </c>
      <c r="D17" s="143" t="s">
        <v>168</v>
      </c>
      <c r="E17" s="134">
        <f>H17</f>
        <v>80309</v>
      </c>
      <c r="F17" s="134">
        <f>SUM(F19:F23)</f>
        <v>12047</v>
      </c>
      <c r="G17" s="134">
        <f>SUM(G19:G23)</f>
        <v>68262</v>
      </c>
      <c r="H17" s="134">
        <f>SUM(H19:H23)</f>
        <v>80309</v>
      </c>
      <c r="I17" s="126">
        <f>SUM(I19:I23)</f>
        <v>12047</v>
      </c>
      <c r="J17" s="96"/>
      <c r="K17" s="96"/>
      <c r="L17" s="126">
        <f>SUM(L19:L23)</f>
        <v>12047</v>
      </c>
      <c r="M17" s="126">
        <f>SUM(M19:M23)</f>
        <v>68262</v>
      </c>
      <c r="N17" s="126"/>
      <c r="O17" s="96"/>
      <c r="P17" s="126">
        <f>SUM(P19:P23)</f>
        <v>68262</v>
      </c>
      <c r="Q17" s="102"/>
    </row>
    <row r="18" spans="1:17" ht="12.75" customHeight="1">
      <c r="A18" s="133"/>
      <c r="B18" s="95" t="s">
        <v>163</v>
      </c>
      <c r="C18" s="135"/>
      <c r="D18" s="135"/>
      <c r="E18" s="135"/>
      <c r="F18" s="144"/>
      <c r="G18" s="144"/>
      <c r="H18" s="135"/>
      <c r="I18" s="127"/>
      <c r="J18" s="97"/>
      <c r="K18" s="97"/>
      <c r="L18" s="127"/>
      <c r="M18" s="127"/>
      <c r="N18" s="127"/>
      <c r="O18" s="97"/>
      <c r="P18" s="127"/>
      <c r="Q18" s="97"/>
    </row>
    <row r="19" spans="1:17" ht="11.25">
      <c r="A19" s="133"/>
      <c r="B19" s="95"/>
      <c r="C19" s="97"/>
      <c r="D19" s="101" t="s">
        <v>169</v>
      </c>
      <c r="E19" s="105">
        <f>F19+G19</f>
        <v>61500</v>
      </c>
      <c r="F19" s="103">
        <v>9225</v>
      </c>
      <c r="G19" s="104">
        <f>M19</f>
        <v>52275</v>
      </c>
      <c r="H19" s="104">
        <f>I19+M19</f>
        <v>61500</v>
      </c>
      <c r="I19" s="103">
        <v>9225</v>
      </c>
      <c r="J19" s="97"/>
      <c r="K19" s="97"/>
      <c r="L19" s="103">
        <v>9225</v>
      </c>
      <c r="M19" s="103">
        <v>52275</v>
      </c>
      <c r="N19" s="103"/>
      <c r="O19" s="97"/>
      <c r="P19" s="103">
        <v>52275</v>
      </c>
      <c r="Q19" s="97"/>
    </row>
    <row r="20" spans="1:17" ht="11.25">
      <c r="A20" s="133"/>
      <c r="B20" s="95"/>
      <c r="C20" s="97"/>
      <c r="D20" s="101" t="s">
        <v>170</v>
      </c>
      <c r="E20" s="105">
        <f>F20+G20</f>
        <v>4300</v>
      </c>
      <c r="F20" s="103">
        <v>645</v>
      </c>
      <c r="G20" s="104">
        <f>M20</f>
        <v>3655</v>
      </c>
      <c r="H20" s="104">
        <f>I20+M20</f>
        <v>4300</v>
      </c>
      <c r="I20" s="103">
        <v>645</v>
      </c>
      <c r="J20" s="97"/>
      <c r="K20" s="97"/>
      <c r="L20" s="103">
        <v>645</v>
      </c>
      <c r="M20" s="103">
        <v>3655</v>
      </c>
      <c r="N20" s="103"/>
      <c r="O20" s="97"/>
      <c r="P20" s="103">
        <v>3655</v>
      </c>
      <c r="Q20" s="97"/>
    </row>
    <row r="21" spans="1:17" ht="11.25">
      <c r="A21" s="133"/>
      <c r="B21" s="95"/>
      <c r="C21" s="97"/>
      <c r="D21" s="101" t="s">
        <v>171</v>
      </c>
      <c r="E21" s="105">
        <f>F21+G21</f>
        <v>9929</v>
      </c>
      <c r="F21" s="103">
        <v>1490</v>
      </c>
      <c r="G21" s="104">
        <f>M21</f>
        <v>8439</v>
      </c>
      <c r="H21" s="104">
        <f>I21+M21</f>
        <v>9929</v>
      </c>
      <c r="I21" s="103">
        <v>1490</v>
      </c>
      <c r="J21" s="97"/>
      <c r="K21" s="97"/>
      <c r="L21" s="103">
        <v>1490</v>
      </c>
      <c r="M21" s="103">
        <v>8439</v>
      </c>
      <c r="N21" s="103"/>
      <c r="O21" s="97"/>
      <c r="P21" s="103">
        <v>8439</v>
      </c>
      <c r="Q21" s="97"/>
    </row>
    <row r="22" spans="1:17" ht="11.25">
      <c r="A22" s="133"/>
      <c r="B22" s="95"/>
      <c r="C22" s="97"/>
      <c r="D22" s="101" t="s">
        <v>172</v>
      </c>
      <c r="E22" s="105">
        <f>F22+G22</f>
        <v>1580</v>
      </c>
      <c r="F22" s="103">
        <v>237</v>
      </c>
      <c r="G22" s="104">
        <f>M22</f>
        <v>1343</v>
      </c>
      <c r="H22" s="104">
        <f>I22+M22</f>
        <v>1580</v>
      </c>
      <c r="I22" s="103">
        <v>237</v>
      </c>
      <c r="J22" s="97"/>
      <c r="K22" s="97"/>
      <c r="L22" s="103">
        <v>237</v>
      </c>
      <c r="M22" s="103">
        <v>1343</v>
      </c>
      <c r="N22" s="103"/>
      <c r="O22" s="97"/>
      <c r="P22" s="103">
        <v>1343</v>
      </c>
      <c r="Q22" s="97"/>
    </row>
    <row r="23" spans="1:17" ht="11.25">
      <c r="A23" s="133"/>
      <c r="B23" s="95"/>
      <c r="C23" s="97"/>
      <c r="D23" s="101" t="s">
        <v>173</v>
      </c>
      <c r="E23" s="105">
        <f>F23+G23</f>
        <v>3000</v>
      </c>
      <c r="F23" s="103">
        <v>450</v>
      </c>
      <c r="G23" s="104">
        <f>M23</f>
        <v>2550</v>
      </c>
      <c r="H23" s="104">
        <f>I23+M23</f>
        <v>3000</v>
      </c>
      <c r="I23" s="103">
        <v>450</v>
      </c>
      <c r="J23" s="97"/>
      <c r="K23" s="97"/>
      <c r="L23" s="103">
        <v>450</v>
      </c>
      <c r="M23" s="103">
        <v>2550</v>
      </c>
      <c r="N23" s="103"/>
      <c r="O23" s="97"/>
      <c r="P23" s="103">
        <v>2550</v>
      </c>
      <c r="Q23" s="97"/>
    </row>
    <row r="25" spans="1:10" ht="11.25">
      <c r="A25" s="136" t="s">
        <v>157</v>
      </c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ht="11.25">
      <c r="A26" s="100" t="s">
        <v>158</v>
      </c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7" ht="11.25">
      <c r="A27" s="100" t="s">
        <v>197</v>
      </c>
      <c r="B27" s="100"/>
      <c r="C27" s="100"/>
      <c r="D27" s="100"/>
      <c r="E27" s="100"/>
      <c r="F27" s="100"/>
      <c r="G27" s="100"/>
    </row>
  </sheetData>
  <sheetProtection/>
  <mergeCells count="37">
    <mergeCell ref="A25:J25"/>
    <mergeCell ref="C13:Q13"/>
    <mergeCell ref="C14:Q14"/>
    <mergeCell ref="C15:Q15"/>
    <mergeCell ref="C16:Q16"/>
    <mergeCell ref="C17:C18"/>
    <mergeCell ref="D17:D18"/>
    <mergeCell ref="E17:E18"/>
    <mergeCell ref="F17:F18"/>
    <mergeCell ref="G17:G18"/>
    <mergeCell ref="C12:D12"/>
    <mergeCell ref="A13:A23"/>
    <mergeCell ref="N17:N18"/>
    <mergeCell ref="I17:I18"/>
    <mergeCell ref="H17:H18"/>
    <mergeCell ref="L17:L18"/>
    <mergeCell ref="M17:M18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P17:P18"/>
    <mergeCell ref="A2:Q2"/>
    <mergeCell ref="A5:A10"/>
    <mergeCell ref="B5:B10"/>
    <mergeCell ref="C5:C10"/>
    <mergeCell ref="D5:D10"/>
    <mergeCell ref="E5:E10"/>
    <mergeCell ref="F5:G5"/>
    <mergeCell ref="H5:Q5"/>
    <mergeCell ref="F6:F10"/>
  </mergeCells>
  <printOptions/>
  <pageMargins left="0.3937007874015748" right="0.2362204724409449" top="0.7480314960629921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Grójeckiego
Nr XX/160/2008
z dnia 22 grudnia 2008 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47" t="s">
        <v>135</v>
      </c>
      <c r="B1" s="147"/>
      <c r="C1" s="147"/>
      <c r="D1" s="147"/>
    </row>
    <row r="2" ht="6.75" customHeight="1">
      <c r="A2" s="35"/>
    </row>
    <row r="3" ht="12.75">
      <c r="D3" s="36" t="s">
        <v>12</v>
      </c>
    </row>
    <row r="4" spans="1:4" ht="15" customHeight="1">
      <c r="A4" s="120" t="s">
        <v>17</v>
      </c>
      <c r="B4" s="120" t="s">
        <v>71</v>
      </c>
      <c r="C4" s="121" t="s">
        <v>72</v>
      </c>
      <c r="D4" s="121" t="s">
        <v>136</v>
      </c>
    </row>
    <row r="5" spans="1:4" ht="15" customHeight="1">
      <c r="A5" s="120"/>
      <c r="B5" s="120"/>
      <c r="C5" s="120"/>
      <c r="D5" s="121"/>
    </row>
    <row r="6" spans="1:4" ht="15.75" customHeight="1">
      <c r="A6" s="120"/>
      <c r="B6" s="120"/>
      <c r="C6" s="120"/>
      <c r="D6" s="121"/>
    </row>
    <row r="7" spans="1:4" s="51" customFormat="1" ht="9" customHeight="1">
      <c r="A7" s="49">
        <v>1</v>
      </c>
      <c r="B7" s="49">
        <v>2</v>
      </c>
      <c r="C7" s="49">
        <v>3</v>
      </c>
      <c r="D7" s="50">
        <v>4</v>
      </c>
    </row>
    <row r="8" spans="1:4" s="27" customFormat="1" ht="18.75" customHeight="1">
      <c r="A8" s="37" t="s">
        <v>6</v>
      </c>
      <c r="B8" s="38" t="s">
        <v>73</v>
      </c>
      <c r="C8" s="37"/>
      <c r="D8" s="82">
        <v>67902067</v>
      </c>
    </row>
    <row r="9" spans="1:4" ht="18.75" customHeight="1">
      <c r="A9" s="37" t="s">
        <v>7</v>
      </c>
      <c r="B9" s="38" t="s">
        <v>5</v>
      </c>
      <c r="C9" s="37"/>
      <c r="D9" s="52">
        <v>75764503</v>
      </c>
    </row>
    <row r="10" spans="1:4" ht="18.75" customHeight="1">
      <c r="A10" s="37" t="s">
        <v>8</v>
      </c>
      <c r="B10" s="38" t="s">
        <v>74</v>
      </c>
      <c r="C10" s="39"/>
      <c r="D10" s="83">
        <f>D8-D9</f>
        <v>-7862436</v>
      </c>
    </row>
    <row r="11" spans="1:4" ht="18.75" customHeight="1">
      <c r="A11" s="145" t="s">
        <v>75</v>
      </c>
      <c r="B11" s="146"/>
      <c r="C11" s="39"/>
      <c r="D11" s="54">
        <f>SUM(D12:D19)</f>
        <v>11500000</v>
      </c>
    </row>
    <row r="12" spans="1:4" ht="12.75">
      <c r="A12" s="37" t="s">
        <v>6</v>
      </c>
      <c r="B12" s="40" t="s">
        <v>76</v>
      </c>
      <c r="C12" s="37" t="s">
        <v>77</v>
      </c>
      <c r="D12" s="52"/>
    </row>
    <row r="13" spans="1:4" ht="18.75" customHeight="1">
      <c r="A13" s="41" t="s">
        <v>7</v>
      </c>
      <c r="B13" s="39" t="s">
        <v>78</v>
      </c>
      <c r="C13" s="37" t="s">
        <v>77</v>
      </c>
      <c r="D13" s="53"/>
    </row>
    <row r="14" spans="1:4" ht="33" customHeight="1">
      <c r="A14" s="37" t="s">
        <v>8</v>
      </c>
      <c r="B14" s="42" t="s">
        <v>79</v>
      </c>
      <c r="C14" s="37" t="s">
        <v>80</v>
      </c>
      <c r="D14" s="52"/>
    </row>
    <row r="15" spans="1:4" ht="18.75" customHeight="1">
      <c r="A15" s="41" t="s">
        <v>1</v>
      </c>
      <c r="B15" s="39" t="s">
        <v>81</v>
      </c>
      <c r="C15" s="37" t="s">
        <v>82</v>
      </c>
      <c r="D15" s="52"/>
    </row>
    <row r="16" spans="1:4" ht="18.75" customHeight="1">
      <c r="A16" s="37" t="s">
        <v>9</v>
      </c>
      <c r="B16" s="39" t="s">
        <v>83</v>
      </c>
      <c r="C16" s="37" t="s">
        <v>84</v>
      </c>
      <c r="D16" s="52"/>
    </row>
    <row r="17" spans="1:4" ht="18.75" customHeight="1">
      <c r="A17" s="41" t="s">
        <v>10</v>
      </c>
      <c r="B17" s="39" t="s">
        <v>85</v>
      </c>
      <c r="C17" s="37" t="s">
        <v>86</v>
      </c>
      <c r="D17" s="80"/>
    </row>
    <row r="18" spans="1:4" ht="18.75" customHeight="1">
      <c r="A18" s="37" t="s">
        <v>87</v>
      </c>
      <c r="B18" s="39" t="s">
        <v>88</v>
      </c>
      <c r="C18" s="37" t="s">
        <v>89</v>
      </c>
      <c r="D18" s="52">
        <v>11500000</v>
      </c>
    </row>
    <row r="19" spans="1:4" ht="18.75" customHeight="1">
      <c r="A19" s="37" t="s">
        <v>90</v>
      </c>
      <c r="B19" s="43" t="s">
        <v>91</v>
      </c>
      <c r="C19" s="37" t="s">
        <v>92</v>
      </c>
      <c r="D19" s="77"/>
    </row>
    <row r="20" spans="1:4" ht="18.75" customHeight="1">
      <c r="A20" s="145" t="s">
        <v>93</v>
      </c>
      <c r="B20" s="146"/>
      <c r="C20" s="37"/>
      <c r="D20" s="54">
        <f>SUM(D21:D27)</f>
        <v>3637564</v>
      </c>
    </row>
    <row r="21" spans="1:4" ht="12.75">
      <c r="A21" s="37" t="s">
        <v>6</v>
      </c>
      <c r="B21" s="39" t="s">
        <v>94</v>
      </c>
      <c r="C21" s="37" t="s">
        <v>95</v>
      </c>
      <c r="D21" s="52">
        <v>1959777</v>
      </c>
    </row>
    <row r="22" spans="1:4" ht="18.75" customHeight="1">
      <c r="A22" s="41" t="s">
        <v>7</v>
      </c>
      <c r="B22" s="44" t="s">
        <v>96</v>
      </c>
      <c r="C22" s="41" t="s">
        <v>95</v>
      </c>
      <c r="D22" s="53">
        <v>177787</v>
      </c>
    </row>
    <row r="23" spans="1:4" ht="34.5" customHeight="1">
      <c r="A23" s="37" t="s">
        <v>8</v>
      </c>
      <c r="B23" s="45" t="s">
        <v>97</v>
      </c>
      <c r="C23" s="37" t="s">
        <v>98</v>
      </c>
      <c r="D23" s="77"/>
    </row>
    <row r="24" spans="1:4" ht="18.75" customHeight="1">
      <c r="A24" s="41" t="s">
        <v>1</v>
      </c>
      <c r="B24" s="44" t="s">
        <v>99</v>
      </c>
      <c r="C24" s="41" t="s">
        <v>100</v>
      </c>
      <c r="D24" s="78"/>
    </row>
    <row r="25" spans="1:4" ht="18.75" customHeight="1">
      <c r="A25" s="37" t="s">
        <v>9</v>
      </c>
      <c r="B25" s="39" t="s">
        <v>101</v>
      </c>
      <c r="C25" s="37" t="s">
        <v>102</v>
      </c>
      <c r="D25" s="77"/>
    </row>
    <row r="26" spans="1:4" ht="21.75" customHeight="1">
      <c r="A26" s="46" t="s">
        <v>10</v>
      </c>
      <c r="B26" s="43" t="s">
        <v>103</v>
      </c>
      <c r="C26" s="46" t="s">
        <v>104</v>
      </c>
      <c r="D26" s="81">
        <v>1500000</v>
      </c>
    </row>
    <row r="27" spans="1:6" ht="16.5" customHeight="1">
      <c r="A27" s="46" t="s">
        <v>87</v>
      </c>
      <c r="B27" s="43" t="s">
        <v>105</v>
      </c>
      <c r="C27" s="47" t="s">
        <v>106</v>
      </c>
      <c r="D27" s="79"/>
      <c r="E27" s="11"/>
      <c r="F27" s="11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&amp;A
do Uchwały Rady Powiatu Grójeckiego
Nr XX/160/2008
z dnia 22 grudnia 2008 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9" sqref="A9:F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6.25390625" style="0" customWidth="1"/>
    <col min="5" max="5" width="43.875" style="0" customWidth="1"/>
    <col min="6" max="6" width="19.625" style="0" customWidth="1"/>
  </cols>
  <sheetData>
    <row r="1" spans="1:6" ht="48.75" customHeight="1">
      <c r="A1" s="148" t="s">
        <v>174</v>
      </c>
      <c r="B1" s="148"/>
      <c r="C1" s="148"/>
      <c r="D1" s="148"/>
      <c r="E1" s="148"/>
      <c r="F1" s="148"/>
    </row>
    <row r="2" spans="5:6" ht="19.5" customHeight="1">
      <c r="E2" s="2"/>
      <c r="F2" s="2"/>
    </row>
    <row r="3" spans="5:6" ht="19.5" customHeight="1">
      <c r="E3" s="1"/>
      <c r="F3" s="3" t="s">
        <v>12</v>
      </c>
    </row>
    <row r="4" spans="1:6" ht="19.5" customHeight="1">
      <c r="A4" s="5" t="s">
        <v>17</v>
      </c>
      <c r="B4" s="5" t="s">
        <v>2</v>
      </c>
      <c r="C4" s="5" t="s">
        <v>3</v>
      </c>
      <c r="D4" s="5" t="s">
        <v>44</v>
      </c>
      <c r="E4" s="5" t="s">
        <v>13</v>
      </c>
      <c r="F4" s="5" t="s">
        <v>14</v>
      </c>
    </row>
    <row r="5" spans="1:6" s="28" customFormat="1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52.5" customHeight="1">
      <c r="A6" s="7" t="s">
        <v>6</v>
      </c>
      <c r="B6" s="7">
        <v>852</v>
      </c>
      <c r="C6" s="7">
        <v>85202</v>
      </c>
      <c r="D6" s="107">
        <v>2830</v>
      </c>
      <c r="E6" s="58" t="s">
        <v>114</v>
      </c>
      <c r="F6" s="108">
        <v>342360</v>
      </c>
    </row>
    <row r="7" spans="1:6" ht="39.75" customHeight="1">
      <c r="A7" s="8" t="s">
        <v>7</v>
      </c>
      <c r="B7" s="8">
        <v>853</v>
      </c>
      <c r="C7" s="8">
        <v>85395</v>
      </c>
      <c r="D7" s="107">
        <v>2830</v>
      </c>
      <c r="E7" s="59" t="s">
        <v>115</v>
      </c>
      <c r="F7" s="109">
        <v>110000</v>
      </c>
    </row>
    <row r="8" spans="1:6" ht="39.75" customHeight="1">
      <c r="A8" s="75" t="s">
        <v>8</v>
      </c>
      <c r="B8" s="8">
        <v>853</v>
      </c>
      <c r="C8" s="8">
        <v>85395</v>
      </c>
      <c r="D8" s="8">
        <v>2830</v>
      </c>
      <c r="E8" s="60" t="s">
        <v>116</v>
      </c>
      <c r="F8" s="116">
        <v>80000</v>
      </c>
    </row>
    <row r="9" spans="1:6" ht="30" customHeight="1">
      <c r="A9" s="123" t="s">
        <v>40</v>
      </c>
      <c r="B9" s="124"/>
      <c r="C9" s="124"/>
      <c r="D9" s="124"/>
      <c r="E9" s="125"/>
      <c r="F9" s="61">
        <f>SUM(F6:F8)</f>
        <v>532360</v>
      </c>
    </row>
    <row r="11" ht="12.75">
      <c r="A11" s="30" t="s">
        <v>68</v>
      </c>
    </row>
  </sheetData>
  <sheetProtection/>
  <mergeCells count="2">
    <mergeCell ref="A1:F1"/>
    <mergeCell ref="A9:E9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Grójeckiego
Nr XX/160/2008
z dnia 22 grudnia 2008 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9">
      <selection activeCell="B17" sqref="B17"/>
    </sheetView>
  </sheetViews>
  <sheetFormatPr defaultColWidth="9.00390625" defaultRowHeight="12.75"/>
  <cols>
    <col min="1" max="1" width="6.25390625" style="0" customWidth="1"/>
    <col min="2" max="2" width="63.125" style="0" customWidth="1"/>
    <col min="3" max="3" width="12.75390625" style="0" customWidth="1"/>
    <col min="4" max="4" width="9.625" style="0" customWidth="1"/>
    <col min="5" max="10" width="12.75390625" style="0" customWidth="1"/>
    <col min="11" max="11" width="14.625" style="0" customWidth="1"/>
    <col min="12" max="15" width="14.375" style="0" customWidth="1"/>
    <col min="16" max="16" width="14.125" style="0" customWidth="1"/>
  </cols>
  <sheetData>
    <row r="1" spans="1:16" ht="18">
      <c r="A1" s="117" t="s">
        <v>127</v>
      </c>
      <c r="B1" s="117"/>
      <c r="C1" s="117"/>
      <c r="D1" s="1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2.75">
      <c r="P3" s="25" t="s">
        <v>12</v>
      </c>
    </row>
    <row r="4" spans="1:16" s="15" customFormat="1" ht="35.25" customHeight="1">
      <c r="A4" s="118" t="s">
        <v>17</v>
      </c>
      <c r="B4" s="118" t="s">
        <v>0</v>
      </c>
      <c r="C4" s="149" t="s">
        <v>128</v>
      </c>
      <c r="D4" s="151" t="s">
        <v>30</v>
      </c>
      <c r="E4" s="152"/>
      <c r="F4" s="152"/>
      <c r="G4" s="152"/>
      <c r="H4" s="152"/>
      <c r="I4" s="152"/>
      <c r="J4" s="153"/>
      <c r="K4" s="151" t="s">
        <v>30</v>
      </c>
      <c r="L4" s="152"/>
      <c r="M4" s="152"/>
      <c r="N4" s="152"/>
      <c r="O4" s="152"/>
      <c r="P4" s="153"/>
    </row>
    <row r="5" spans="1:16" s="15" customFormat="1" ht="23.25" customHeight="1">
      <c r="A5" s="118"/>
      <c r="B5" s="118"/>
      <c r="C5" s="150"/>
      <c r="D5" s="48" t="s">
        <v>107</v>
      </c>
      <c r="E5" s="23">
        <v>2009</v>
      </c>
      <c r="F5" s="23">
        <v>2010</v>
      </c>
      <c r="G5" s="23">
        <v>2011</v>
      </c>
      <c r="H5" s="23">
        <v>2012</v>
      </c>
      <c r="I5" s="23">
        <v>2013</v>
      </c>
      <c r="J5" s="23">
        <v>2014</v>
      </c>
      <c r="K5" s="23">
        <v>2015</v>
      </c>
      <c r="L5" s="23">
        <v>2016</v>
      </c>
      <c r="M5" s="23">
        <v>2017</v>
      </c>
      <c r="N5" s="23">
        <v>2018</v>
      </c>
      <c r="O5" s="23">
        <v>2019</v>
      </c>
      <c r="P5" s="23">
        <v>2020</v>
      </c>
    </row>
    <row r="6" spans="1:16" s="22" customFormat="1" ht="8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</row>
    <row r="7" spans="1:16" s="15" customFormat="1" ht="22.5" customHeight="1">
      <c r="A7" s="13" t="s">
        <v>6</v>
      </c>
      <c r="B7" s="24" t="s">
        <v>50</v>
      </c>
      <c r="C7" s="63">
        <f aca="true" t="shared" si="0" ref="C7:P7">C8+C12+C17</f>
        <v>24177404</v>
      </c>
      <c r="D7" s="63">
        <f t="shared" si="0"/>
        <v>0</v>
      </c>
      <c r="E7" s="63">
        <f>E8+E12+E17</f>
        <v>32103738</v>
      </c>
      <c r="F7" s="63">
        <f t="shared" si="0"/>
        <v>28466174</v>
      </c>
      <c r="G7" s="63">
        <f t="shared" si="0"/>
        <v>23863924</v>
      </c>
      <c r="H7" s="63">
        <f t="shared" si="0"/>
        <v>19294394</v>
      </c>
      <c r="I7" s="63">
        <f t="shared" si="0"/>
        <v>15046976</v>
      </c>
      <c r="J7" s="63">
        <f t="shared" si="0"/>
        <v>10871558</v>
      </c>
      <c r="K7" s="63">
        <f t="shared" si="0"/>
        <v>6706378</v>
      </c>
      <c r="L7" s="63">
        <f t="shared" si="0"/>
        <v>2554298</v>
      </c>
      <c r="M7" s="63">
        <f t="shared" si="0"/>
        <v>402218</v>
      </c>
      <c r="N7" s="63">
        <f t="shared" si="0"/>
        <v>250138</v>
      </c>
      <c r="O7" s="63">
        <f t="shared" si="0"/>
        <v>98057</v>
      </c>
      <c r="P7" s="63">
        <f t="shared" si="0"/>
        <v>45997</v>
      </c>
    </row>
    <row r="8" spans="1:16" s="14" customFormat="1" ht="25.5" customHeight="1">
      <c r="A8" s="16" t="s">
        <v>25</v>
      </c>
      <c r="B8" s="18" t="s">
        <v>129</v>
      </c>
      <c r="C8" s="64">
        <f aca="true" t="shared" si="1" ref="C8:P8">SUM(C9:C11)</f>
        <v>16537583</v>
      </c>
      <c r="D8" s="64">
        <f t="shared" si="1"/>
        <v>0</v>
      </c>
      <c r="E8" s="64">
        <f t="shared" si="1"/>
        <v>20603738</v>
      </c>
      <c r="F8" s="64">
        <f t="shared" si="1"/>
        <v>28466174</v>
      </c>
      <c r="G8" s="64">
        <f t="shared" si="1"/>
        <v>23863924</v>
      </c>
      <c r="H8" s="64">
        <f t="shared" si="1"/>
        <v>19294394</v>
      </c>
      <c r="I8" s="64">
        <f t="shared" si="1"/>
        <v>15046976</v>
      </c>
      <c r="J8" s="64">
        <f t="shared" si="1"/>
        <v>10871558</v>
      </c>
      <c r="K8" s="64">
        <f t="shared" si="1"/>
        <v>6706378</v>
      </c>
      <c r="L8" s="64">
        <f t="shared" si="1"/>
        <v>2554298</v>
      </c>
      <c r="M8" s="64">
        <f t="shared" si="1"/>
        <v>402218</v>
      </c>
      <c r="N8" s="64">
        <f t="shared" si="1"/>
        <v>250138</v>
      </c>
      <c r="O8" s="64">
        <f t="shared" si="1"/>
        <v>98057</v>
      </c>
      <c r="P8" s="64">
        <f t="shared" si="1"/>
        <v>45997</v>
      </c>
    </row>
    <row r="9" spans="1:16" s="14" customFormat="1" ht="15" customHeight="1">
      <c r="A9" s="20" t="s">
        <v>108</v>
      </c>
      <c r="B9" s="19" t="s">
        <v>31</v>
      </c>
      <c r="C9" s="87">
        <v>1662086</v>
      </c>
      <c r="D9" s="86"/>
      <c r="E9" s="87">
        <v>2201018</v>
      </c>
      <c r="F9" s="87">
        <v>2023231</v>
      </c>
      <c r="G9" s="87">
        <v>1837813</v>
      </c>
      <c r="H9" s="87">
        <v>1294394</v>
      </c>
      <c r="I9" s="87">
        <v>1046976</v>
      </c>
      <c r="J9" s="87">
        <v>871558</v>
      </c>
      <c r="K9" s="87">
        <v>706378</v>
      </c>
      <c r="L9" s="87">
        <v>554298</v>
      </c>
      <c r="M9" s="87">
        <v>402218</v>
      </c>
      <c r="N9" s="87">
        <v>250138</v>
      </c>
      <c r="O9" s="87">
        <v>98057</v>
      </c>
      <c r="P9" s="87">
        <v>45997</v>
      </c>
    </row>
    <row r="10" spans="1:16" s="14" customFormat="1" ht="15" customHeight="1">
      <c r="A10" s="20" t="s">
        <v>109</v>
      </c>
      <c r="B10" s="19" t="s">
        <v>32</v>
      </c>
      <c r="C10" s="87">
        <v>5875497</v>
      </c>
      <c r="D10" s="86"/>
      <c r="E10" s="87">
        <v>3902720</v>
      </c>
      <c r="F10" s="87">
        <v>1942943</v>
      </c>
      <c r="G10" s="87">
        <v>26111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6"/>
      <c r="P10" s="86"/>
    </row>
    <row r="11" spans="1:16" s="14" customFormat="1" ht="15" customHeight="1">
      <c r="A11" s="20" t="s">
        <v>110</v>
      </c>
      <c r="B11" s="19" t="s">
        <v>33</v>
      </c>
      <c r="C11" s="87">
        <v>9000000</v>
      </c>
      <c r="D11" s="86"/>
      <c r="E11" s="87">
        <v>14500000</v>
      </c>
      <c r="F11" s="87">
        <v>24500000</v>
      </c>
      <c r="G11" s="87">
        <v>22000000</v>
      </c>
      <c r="H11" s="87">
        <v>18000000</v>
      </c>
      <c r="I11" s="87">
        <v>14000000</v>
      </c>
      <c r="J11" s="87">
        <v>10000000</v>
      </c>
      <c r="K11" s="87">
        <v>6000000</v>
      </c>
      <c r="L11" s="87">
        <v>2000000</v>
      </c>
      <c r="M11" s="87">
        <v>0</v>
      </c>
      <c r="N11" s="86"/>
      <c r="O11" s="86"/>
      <c r="P11" s="86"/>
    </row>
    <row r="12" spans="1:16" s="14" customFormat="1" ht="25.5" customHeight="1">
      <c r="A12" s="16" t="s">
        <v>26</v>
      </c>
      <c r="B12" s="18" t="s">
        <v>130</v>
      </c>
      <c r="C12" s="64">
        <f aca="true" t="shared" si="2" ref="C12:P12">C13+C14+C16</f>
        <v>7639821</v>
      </c>
      <c r="D12" s="64">
        <f t="shared" si="2"/>
        <v>0</v>
      </c>
      <c r="E12" s="64">
        <f t="shared" si="2"/>
        <v>11500000</v>
      </c>
      <c r="F12" s="64">
        <f t="shared" si="2"/>
        <v>0</v>
      </c>
      <c r="G12" s="64">
        <f t="shared" si="2"/>
        <v>0</v>
      </c>
      <c r="H12" s="64">
        <f t="shared" si="2"/>
        <v>0</v>
      </c>
      <c r="I12" s="64">
        <f t="shared" si="2"/>
        <v>0</v>
      </c>
      <c r="J12" s="64">
        <f t="shared" si="2"/>
        <v>0</v>
      </c>
      <c r="K12" s="64">
        <f t="shared" si="2"/>
        <v>0</v>
      </c>
      <c r="L12" s="64">
        <f t="shared" si="2"/>
        <v>0</v>
      </c>
      <c r="M12" s="64">
        <f t="shared" si="2"/>
        <v>0</v>
      </c>
      <c r="N12" s="64">
        <f t="shared" si="2"/>
        <v>0</v>
      </c>
      <c r="O12" s="85">
        <f t="shared" si="2"/>
        <v>0</v>
      </c>
      <c r="P12" s="85">
        <f t="shared" si="2"/>
        <v>0</v>
      </c>
    </row>
    <row r="13" spans="1:16" s="14" customFormat="1" ht="15" customHeight="1">
      <c r="A13" s="20" t="s">
        <v>108</v>
      </c>
      <c r="B13" s="19" t="s">
        <v>34</v>
      </c>
      <c r="C13" s="87">
        <v>639821</v>
      </c>
      <c r="D13" s="86"/>
      <c r="E13" s="87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1:16" s="14" customFormat="1" ht="15" customHeight="1">
      <c r="A14" s="20" t="s">
        <v>109</v>
      </c>
      <c r="B14" s="19" t="s">
        <v>35</v>
      </c>
      <c r="C14" s="86"/>
      <c r="D14" s="86"/>
      <c r="E14" s="87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1:16" s="14" customFormat="1" ht="15" customHeight="1">
      <c r="A15" s="20"/>
      <c r="B15" s="33" t="s">
        <v>111</v>
      </c>
      <c r="C15" s="86"/>
      <c r="D15" s="86"/>
      <c r="E15" s="87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1:16" s="14" customFormat="1" ht="15" customHeight="1">
      <c r="A16" s="20" t="s">
        <v>110</v>
      </c>
      <c r="B16" s="19" t="s">
        <v>24</v>
      </c>
      <c r="C16" s="87">
        <v>7000000</v>
      </c>
      <c r="D16" s="86"/>
      <c r="E16" s="87">
        <v>11500000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16" s="14" customFormat="1" ht="25.5" customHeight="1">
      <c r="A17" s="16" t="s">
        <v>27</v>
      </c>
      <c r="B17" s="18" t="s">
        <v>131</v>
      </c>
      <c r="C17" s="88">
        <f aca="true" t="shared" si="3" ref="C17:P17">SUM(C18:C19)</f>
        <v>0</v>
      </c>
      <c r="D17" s="88">
        <f t="shared" si="3"/>
        <v>0</v>
      </c>
      <c r="E17" s="88">
        <f t="shared" si="3"/>
        <v>0</v>
      </c>
      <c r="F17" s="88">
        <f t="shared" si="3"/>
        <v>0</v>
      </c>
      <c r="G17" s="88">
        <f t="shared" si="3"/>
        <v>0</v>
      </c>
      <c r="H17" s="88">
        <f t="shared" si="3"/>
        <v>0</v>
      </c>
      <c r="I17" s="88">
        <f t="shared" si="3"/>
        <v>0</v>
      </c>
      <c r="J17" s="88">
        <f t="shared" si="3"/>
        <v>0</v>
      </c>
      <c r="K17" s="88">
        <f t="shared" si="3"/>
        <v>0</v>
      </c>
      <c r="L17" s="88">
        <f t="shared" si="3"/>
        <v>0</v>
      </c>
      <c r="M17" s="88">
        <f t="shared" si="3"/>
        <v>0</v>
      </c>
      <c r="N17" s="88">
        <f t="shared" si="3"/>
        <v>0</v>
      </c>
      <c r="O17" s="88">
        <f t="shared" si="3"/>
        <v>0</v>
      </c>
      <c r="P17" s="88">
        <f t="shared" si="3"/>
        <v>0</v>
      </c>
    </row>
    <row r="18" spans="1:16" s="14" customFormat="1" ht="15" customHeight="1">
      <c r="A18" s="20" t="s">
        <v>108</v>
      </c>
      <c r="B18" s="33" t="s">
        <v>61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s="14" customFormat="1" ht="15" customHeight="1">
      <c r="A19" s="20" t="s">
        <v>109</v>
      </c>
      <c r="B19" s="33" t="s">
        <v>62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s="15" customFormat="1" ht="22.5" customHeight="1">
      <c r="A20" s="13">
        <v>2</v>
      </c>
      <c r="B20" s="24" t="s">
        <v>60</v>
      </c>
      <c r="C20" s="63">
        <f aca="true" t="shared" si="4" ref="C20:P20">C21+C25+C26</f>
        <v>4493790</v>
      </c>
      <c r="D20" s="63">
        <f t="shared" si="4"/>
        <v>0</v>
      </c>
      <c r="E20" s="63">
        <f t="shared" si="4"/>
        <v>4724295</v>
      </c>
      <c r="F20" s="63">
        <f t="shared" si="4"/>
        <v>5715283</v>
      </c>
      <c r="G20" s="63">
        <f t="shared" si="4"/>
        <v>5523079</v>
      </c>
      <c r="H20" s="63">
        <f t="shared" si="4"/>
        <v>5054849</v>
      </c>
      <c r="I20" s="63">
        <f t="shared" si="4"/>
        <v>4803491</v>
      </c>
      <c r="J20" s="63">
        <f t="shared" si="4"/>
        <v>4650493</v>
      </c>
      <c r="K20" s="63">
        <f t="shared" si="4"/>
        <v>4488429</v>
      </c>
      <c r="L20" s="63">
        <f t="shared" si="4"/>
        <v>2354957</v>
      </c>
      <c r="M20" s="63">
        <f t="shared" si="4"/>
        <v>195322</v>
      </c>
      <c r="N20" s="63">
        <f t="shared" si="4"/>
        <v>163249</v>
      </c>
      <c r="O20" s="63">
        <f t="shared" si="4"/>
        <v>54579</v>
      </c>
      <c r="P20" s="63">
        <f t="shared" si="4"/>
        <v>46956</v>
      </c>
    </row>
    <row r="21" spans="1:16" s="15" customFormat="1" ht="25.5" customHeight="1">
      <c r="A21" s="13" t="s">
        <v>28</v>
      </c>
      <c r="B21" s="24" t="s">
        <v>132</v>
      </c>
      <c r="C21" s="63">
        <f aca="true" t="shared" si="5" ref="C21:P21">SUM(C22:C24)</f>
        <v>3625999</v>
      </c>
      <c r="D21" s="63">
        <f t="shared" si="5"/>
        <v>0</v>
      </c>
      <c r="E21" s="63">
        <f t="shared" si="5"/>
        <v>3689898</v>
      </c>
      <c r="F21" s="63">
        <f t="shared" si="5"/>
        <v>4654584</v>
      </c>
      <c r="G21" s="63">
        <f t="shared" si="5"/>
        <v>4621864</v>
      </c>
      <c r="H21" s="63">
        <f t="shared" si="5"/>
        <v>4299752</v>
      </c>
      <c r="I21" s="63">
        <f t="shared" si="5"/>
        <v>4227752</v>
      </c>
      <c r="J21" s="63">
        <f t="shared" si="5"/>
        <v>4217514</v>
      </c>
      <c r="K21" s="63">
        <f t="shared" si="5"/>
        <v>4204414</v>
      </c>
      <c r="L21" s="63">
        <f t="shared" si="5"/>
        <v>2204414</v>
      </c>
      <c r="M21" s="63">
        <f t="shared" si="5"/>
        <v>178252</v>
      </c>
      <c r="N21" s="63">
        <f t="shared" si="5"/>
        <v>152081</v>
      </c>
      <c r="O21" s="63">
        <f t="shared" si="5"/>
        <v>52060</v>
      </c>
      <c r="P21" s="63">
        <f t="shared" si="5"/>
        <v>45997</v>
      </c>
    </row>
    <row r="22" spans="1:16" s="14" customFormat="1" ht="15" customHeight="1">
      <c r="A22" s="20" t="s">
        <v>108</v>
      </c>
      <c r="B22" s="19" t="s">
        <v>53</v>
      </c>
      <c r="C22" s="87">
        <v>2073665</v>
      </c>
      <c r="D22" s="87"/>
      <c r="E22" s="87">
        <v>2137564</v>
      </c>
      <c r="F22" s="87">
        <v>2102250</v>
      </c>
      <c r="G22" s="87">
        <v>569530</v>
      </c>
      <c r="H22" s="87">
        <v>247418</v>
      </c>
      <c r="I22" s="87">
        <v>175418</v>
      </c>
      <c r="J22" s="87">
        <v>165180</v>
      </c>
      <c r="K22" s="87">
        <v>152080</v>
      </c>
      <c r="L22" s="87">
        <v>152080</v>
      </c>
      <c r="M22" s="87">
        <v>152080</v>
      </c>
      <c r="N22" s="87">
        <v>152081</v>
      </c>
      <c r="O22" s="87">
        <v>52060</v>
      </c>
      <c r="P22" s="87">
        <v>45997</v>
      </c>
    </row>
    <row r="23" spans="1:16" s="14" customFormat="1" ht="15" customHeight="1">
      <c r="A23" s="20" t="s">
        <v>109</v>
      </c>
      <c r="B23" s="19" t="s">
        <v>55</v>
      </c>
      <c r="C23" s="87">
        <v>1500000</v>
      </c>
      <c r="D23" s="87"/>
      <c r="E23" s="87">
        <v>1500000</v>
      </c>
      <c r="F23" s="87">
        <v>2500000</v>
      </c>
      <c r="G23" s="87">
        <v>4000000</v>
      </c>
      <c r="H23" s="87">
        <v>4000000</v>
      </c>
      <c r="I23" s="87">
        <v>4000000</v>
      </c>
      <c r="J23" s="87">
        <v>4000000</v>
      </c>
      <c r="K23" s="87">
        <v>4000000</v>
      </c>
      <c r="L23" s="87">
        <v>2000000</v>
      </c>
      <c r="M23" s="86"/>
      <c r="N23" s="86"/>
      <c r="O23" s="86"/>
      <c r="P23" s="86"/>
    </row>
    <row r="24" spans="1:16" s="14" customFormat="1" ht="15" customHeight="1">
      <c r="A24" s="20" t="s">
        <v>110</v>
      </c>
      <c r="B24" s="19" t="s">
        <v>54</v>
      </c>
      <c r="C24" s="87">
        <v>52334</v>
      </c>
      <c r="D24" s="87">
        <v>0</v>
      </c>
      <c r="E24" s="87">
        <v>52334</v>
      </c>
      <c r="F24" s="87">
        <v>52334</v>
      </c>
      <c r="G24" s="87">
        <v>52334</v>
      </c>
      <c r="H24" s="87">
        <v>52334</v>
      </c>
      <c r="I24" s="87">
        <v>52334</v>
      </c>
      <c r="J24" s="87">
        <v>52334</v>
      </c>
      <c r="K24" s="87">
        <v>52334</v>
      </c>
      <c r="L24" s="87">
        <v>52334</v>
      </c>
      <c r="M24" s="87">
        <v>26172</v>
      </c>
      <c r="N24" s="86"/>
      <c r="O24" s="86"/>
      <c r="P24" s="86"/>
    </row>
    <row r="25" spans="1:16" s="14" customFormat="1" ht="25.5" customHeight="1">
      <c r="A25" s="16" t="s">
        <v>29</v>
      </c>
      <c r="B25" s="18" t="s">
        <v>133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</row>
    <row r="26" spans="1:16" s="32" customFormat="1" ht="14.25" customHeight="1">
      <c r="A26" s="16" t="s">
        <v>51</v>
      </c>
      <c r="B26" s="18" t="s">
        <v>52</v>
      </c>
      <c r="C26" s="64">
        <v>867791</v>
      </c>
      <c r="D26" s="85"/>
      <c r="E26" s="64">
        <v>1034397</v>
      </c>
      <c r="F26" s="64">
        <v>1060699</v>
      </c>
      <c r="G26" s="64">
        <v>901215</v>
      </c>
      <c r="H26" s="64">
        <v>755097</v>
      </c>
      <c r="I26" s="64">
        <v>575739</v>
      </c>
      <c r="J26" s="64">
        <v>432979</v>
      </c>
      <c r="K26" s="64">
        <v>284015</v>
      </c>
      <c r="L26" s="64">
        <v>150543</v>
      </c>
      <c r="M26" s="64">
        <v>17070</v>
      </c>
      <c r="N26" s="64">
        <v>11168</v>
      </c>
      <c r="O26" s="64">
        <v>2519</v>
      </c>
      <c r="P26" s="64">
        <v>959</v>
      </c>
    </row>
    <row r="27" spans="1:16" s="15" customFormat="1" ht="22.5" customHeight="1">
      <c r="A27" s="13" t="s">
        <v>8</v>
      </c>
      <c r="B27" s="24" t="s">
        <v>36</v>
      </c>
      <c r="C27" s="63">
        <v>71732938</v>
      </c>
      <c r="D27" s="84"/>
      <c r="E27" s="63">
        <v>67902067</v>
      </c>
      <c r="F27" s="63">
        <f>E27*1.15</f>
        <v>78087377.05</v>
      </c>
      <c r="G27" s="63">
        <f>F27*1.1</f>
        <v>85896114.75500001</v>
      </c>
      <c r="H27" s="63">
        <f>G27*1.05</f>
        <v>90190920.49275002</v>
      </c>
      <c r="I27" s="63">
        <f>H27*1.05</f>
        <v>94700466.51738752</v>
      </c>
      <c r="J27" s="63">
        <f>I27*1.05</f>
        <v>99435489.8432569</v>
      </c>
      <c r="K27" s="63">
        <f>J27*1.05</f>
        <v>104407264.33541976</v>
      </c>
      <c r="L27" s="63">
        <f>K27*1.03</f>
        <v>107539482.26548235</v>
      </c>
      <c r="M27" s="63">
        <f>L27*1.015</f>
        <v>109152574.49946457</v>
      </c>
      <c r="N27" s="63">
        <f>M27*1.015</f>
        <v>110789863.11695653</v>
      </c>
      <c r="O27" s="63">
        <f>N27*1.015</f>
        <v>112451711.06371087</v>
      </c>
      <c r="P27" s="63">
        <f>O27*1.015</f>
        <v>114138486.72966652</v>
      </c>
    </row>
    <row r="28" spans="1:16" s="29" customFormat="1" ht="22.5" customHeight="1">
      <c r="A28" s="13" t="s">
        <v>1</v>
      </c>
      <c r="B28" s="24" t="s">
        <v>41</v>
      </c>
      <c r="C28" s="63">
        <v>76898366</v>
      </c>
      <c r="D28" s="84"/>
      <c r="E28" s="63">
        <v>75764503</v>
      </c>
      <c r="F28" s="63">
        <f>F27-(F22+F23)</f>
        <v>73485127.05</v>
      </c>
      <c r="G28" s="63">
        <f aca="true" t="shared" si="6" ref="G28:P28">G27-(G22+G23)</f>
        <v>81326584.75500001</v>
      </c>
      <c r="H28" s="63">
        <f t="shared" si="6"/>
        <v>85943502.49275002</v>
      </c>
      <c r="I28" s="63">
        <f t="shared" si="6"/>
        <v>90525048.51738752</v>
      </c>
      <c r="J28" s="63">
        <f t="shared" si="6"/>
        <v>95270309.8432569</v>
      </c>
      <c r="K28" s="63">
        <f t="shared" si="6"/>
        <v>100255184.33541976</v>
      </c>
      <c r="L28" s="63">
        <f t="shared" si="6"/>
        <v>105387402.26548235</v>
      </c>
      <c r="M28" s="63">
        <f t="shared" si="6"/>
        <v>109000494.49946457</v>
      </c>
      <c r="N28" s="63">
        <f t="shared" si="6"/>
        <v>110637782.11695653</v>
      </c>
      <c r="O28" s="63">
        <f t="shared" si="6"/>
        <v>112399651.06371087</v>
      </c>
      <c r="P28" s="63">
        <f t="shared" si="6"/>
        <v>114092489.72966652</v>
      </c>
    </row>
    <row r="29" spans="1:16" s="29" customFormat="1" ht="22.5" customHeight="1">
      <c r="A29" s="13" t="s">
        <v>9</v>
      </c>
      <c r="B29" s="24" t="s">
        <v>42</v>
      </c>
      <c r="C29" s="63">
        <f aca="true" t="shared" si="7" ref="C29:P29">C27-C28</f>
        <v>-5165428</v>
      </c>
      <c r="D29" s="63">
        <f t="shared" si="7"/>
        <v>0</v>
      </c>
      <c r="E29" s="63">
        <f t="shared" si="7"/>
        <v>-7862436</v>
      </c>
      <c r="F29" s="63">
        <f t="shared" si="7"/>
        <v>4602250</v>
      </c>
      <c r="G29" s="63">
        <f t="shared" si="7"/>
        <v>4569530</v>
      </c>
      <c r="H29" s="63">
        <f t="shared" si="7"/>
        <v>4247418</v>
      </c>
      <c r="I29" s="63">
        <f t="shared" si="7"/>
        <v>4175418</v>
      </c>
      <c r="J29" s="63">
        <f t="shared" si="7"/>
        <v>4165180</v>
      </c>
      <c r="K29" s="63">
        <f t="shared" si="7"/>
        <v>4152080</v>
      </c>
      <c r="L29" s="63">
        <f t="shared" si="7"/>
        <v>2152080</v>
      </c>
      <c r="M29" s="63">
        <f t="shared" si="7"/>
        <v>152080</v>
      </c>
      <c r="N29" s="63">
        <f t="shared" si="7"/>
        <v>152081</v>
      </c>
      <c r="O29" s="63">
        <f t="shared" si="7"/>
        <v>52060</v>
      </c>
      <c r="P29" s="63">
        <f t="shared" si="7"/>
        <v>45997</v>
      </c>
    </row>
    <row r="30" spans="1:16" s="15" customFormat="1" ht="22.5" customHeight="1">
      <c r="A30" s="13" t="s">
        <v>10</v>
      </c>
      <c r="B30" s="24" t="s">
        <v>112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s="14" customFormat="1" ht="15" customHeight="1">
      <c r="A31" s="16" t="s">
        <v>56</v>
      </c>
      <c r="B31" s="17" t="s">
        <v>134</v>
      </c>
      <c r="C31" s="65">
        <f>(C7-C22-C23-C25)/C27*100</f>
        <v>28.72284277551827</v>
      </c>
      <c r="D31" s="65">
        <v>0</v>
      </c>
      <c r="E31" s="65">
        <v>41.92</v>
      </c>
      <c r="F31" s="65">
        <f aca="true" t="shared" si="8" ref="F31:P31">(F7-F22-F23)/F27*100</f>
        <v>30.5605398740948</v>
      </c>
      <c r="G31" s="65">
        <f t="shared" si="8"/>
        <v>22.462475811662802</v>
      </c>
      <c r="H31" s="65">
        <f t="shared" si="8"/>
        <v>16.683470927885192</v>
      </c>
      <c r="I31" s="65">
        <f t="shared" si="8"/>
        <v>11.479941334823227</v>
      </c>
      <c r="J31" s="65">
        <f t="shared" si="8"/>
        <v>6.744451111541223</v>
      </c>
      <c r="K31" s="65">
        <f t="shared" si="8"/>
        <v>2.446475363815719</v>
      </c>
      <c r="L31" s="65">
        <f t="shared" si="8"/>
        <v>0.37401891056816305</v>
      </c>
      <c r="M31" s="65">
        <f t="shared" si="8"/>
        <v>0.2291636282030407</v>
      </c>
      <c r="N31" s="65">
        <f t="shared" si="8"/>
        <v>0.08850719482926435</v>
      </c>
      <c r="O31" s="65">
        <f t="shared" si="8"/>
        <v>0.04090377955559951</v>
      </c>
      <c r="P31" s="65">
        <f t="shared" si="8"/>
        <v>0</v>
      </c>
    </row>
    <row r="32" spans="1:16" s="14" customFormat="1" ht="28.5" customHeight="1">
      <c r="A32" s="16" t="s">
        <v>57</v>
      </c>
      <c r="B32" s="17" t="s">
        <v>113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</row>
    <row r="33" spans="1:16" s="14" customFormat="1" ht="15" customHeight="1">
      <c r="A33" s="16" t="s">
        <v>58</v>
      </c>
      <c r="B33" s="17" t="s">
        <v>63</v>
      </c>
      <c r="C33" s="65">
        <f>C20/C27*100</f>
        <v>6.264611662776172</v>
      </c>
      <c r="D33" s="65">
        <v>0</v>
      </c>
      <c r="E33" s="65">
        <f aca="true" t="shared" si="9" ref="E33:P33">E20/E27*100</f>
        <v>6.957512795597223</v>
      </c>
      <c r="F33" s="65">
        <f t="shared" si="9"/>
        <v>7.319086920207932</v>
      </c>
      <c r="G33" s="65">
        <f t="shared" si="9"/>
        <v>6.429952059826433</v>
      </c>
      <c r="H33" s="65">
        <f t="shared" si="9"/>
        <v>5.604609613011249</v>
      </c>
      <c r="I33" s="65">
        <f t="shared" si="9"/>
        <v>5.072299194131269</v>
      </c>
      <c r="J33" s="65">
        <f t="shared" si="9"/>
        <v>4.676894544725138</v>
      </c>
      <c r="K33" s="65">
        <f t="shared" si="9"/>
        <v>4.298962364898702</v>
      </c>
      <c r="L33" s="65">
        <f t="shared" si="9"/>
        <v>2.1898533918792036</v>
      </c>
      <c r="M33" s="65">
        <f t="shared" si="9"/>
        <v>0.17894401565485576</v>
      </c>
      <c r="N33" s="65">
        <f t="shared" si="9"/>
        <v>0.14735012338418038</v>
      </c>
      <c r="O33" s="65">
        <f t="shared" si="9"/>
        <v>0.04853549980140152</v>
      </c>
      <c r="P33" s="65">
        <f t="shared" si="9"/>
        <v>0.041139497592266</v>
      </c>
    </row>
    <row r="34" spans="1:16" s="14" customFormat="1" ht="25.5" customHeight="1">
      <c r="A34" s="16" t="s">
        <v>59</v>
      </c>
      <c r="B34" s="17" t="s">
        <v>64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</row>
  </sheetData>
  <sheetProtection/>
  <mergeCells count="5">
    <mergeCell ref="A4:A5"/>
    <mergeCell ref="B4:B5"/>
    <mergeCell ref="C4:C5"/>
    <mergeCell ref="D4:J4"/>
    <mergeCell ref="K4:P4"/>
  </mergeCells>
  <printOptions horizontalCentered="1" verticalCentered="1"/>
  <pageMargins left="0.4724409448818898" right="0.4724409448818898" top="0.5118110236220472" bottom="0.3937007874015748" header="0.3937007874015748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kepkaw</cp:lastModifiedBy>
  <cp:lastPrinted>2008-12-23T11:02:31Z</cp:lastPrinted>
  <dcterms:created xsi:type="dcterms:W3CDTF">1998-12-09T13:02:10Z</dcterms:created>
  <dcterms:modified xsi:type="dcterms:W3CDTF">2008-12-23T11:02:33Z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